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D0829DF9-2C50-48A0-A56F-68C9DA62D1E8}" xr6:coauthVersionLast="47" xr6:coauthVersionMax="47" xr10:uidLastSave="{00000000-0000-0000-0000-000000000000}"/>
  <bookViews>
    <workbookView xWindow="1170" yWindow="1170" windowWidth="21600" windowHeight="11385" xr2:uid="{3AED1955-8B98-487A-AF01-0CE3352EC020}"/>
  </bookViews>
  <sheets>
    <sheet name="Commission on Aging(OE)" sheetId="3" r:id="rId1"/>
    <sheet name="Commission on Aging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D52" i="3"/>
  <c r="C52" i="3"/>
  <c r="F52" i="3"/>
  <c r="J30" i="3"/>
  <c r="H30" i="3"/>
  <c r="E30" i="3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J27" i="3"/>
  <c r="G27" i="3"/>
  <c r="F27" i="3"/>
  <c r="F30" i="3" s="1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7" i="2"/>
  <c r="G22" i="2"/>
  <c r="J26" i="2"/>
  <c r="I26" i="2"/>
  <c r="G26" i="2"/>
  <c r="E26" i="2"/>
  <c r="B26" i="2"/>
  <c r="B27" i="2" s="1"/>
  <c r="J25" i="2"/>
  <c r="I25" i="2"/>
  <c r="G25" i="2"/>
  <c r="E25" i="2"/>
  <c r="B25" i="2"/>
  <c r="J24" i="2"/>
  <c r="I24" i="2"/>
  <c r="G24" i="2"/>
  <c r="E24" i="2"/>
  <c r="B24" i="2"/>
  <c r="J21" i="2"/>
  <c r="I21" i="2"/>
  <c r="G21" i="2"/>
  <c r="E21" i="2"/>
  <c r="B21" i="2"/>
  <c r="J20" i="2"/>
  <c r="I20" i="2"/>
  <c r="G20" i="2"/>
  <c r="E20" i="2"/>
  <c r="B20" i="2"/>
  <c r="B22" i="2" s="1"/>
  <c r="H27" i="2"/>
  <c r="E27" i="2"/>
  <c r="D27" i="2"/>
  <c r="C27" i="2"/>
  <c r="F27" i="2"/>
  <c r="H22" i="2"/>
  <c r="E22" i="2"/>
  <c r="D22" i="2"/>
  <c r="C22" i="2"/>
  <c r="F22" i="2"/>
  <c r="J15" i="2"/>
  <c r="H15" i="2"/>
  <c r="E15" i="2"/>
  <c r="D15" i="2"/>
  <c r="C15" i="2"/>
  <c r="B15" i="2"/>
  <c r="J10" i="2"/>
  <c r="H10" i="2"/>
  <c r="E10" i="2"/>
  <c r="D10" i="2"/>
  <c r="C10" i="2"/>
  <c r="B10" i="2"/>
  <c r="J14" i="2"/>
  <c r="G14" i="2"/>
  <c r="F14" i="2"/>
  <c r="J13" i="2"/>
  <c r="G13" i="2"/>
  <c r="F13" i="2"/>
  <c r="F15" i="2" s="1"/>
  <c r="J12" i="2"/>
  <c r="G12" i="2"/>
  <c r="F12" i="2"/>
  <c r="J9" i="2"/>
  <c r="G9" i="2"/>
  <c r="F9" i="2"/>
  <c r="J8" i="2"/>
  <c r="G8" i="2"/>
  <c r="F8" i="2"/>
  <c r="F10" i="2" s="1"/>
  <c r="B52" i="3" l="1"/>
  <c r="E52" i="3"/>
  <c r="J52" i="3"/>
  <c r="G30" i="3"/>
  <c r="G25" i="3"/>
  <c r="F25" i="3"/>
  <c r="J27" i="2"/>
  <c r="J22" i="2"/>
  <c r="G15" i="2"/>
  <c r="G10" i="2"/>
</calcChain>
</file>

<file path=xl/sharedStrings.xml><?xml version="1.0" encoding="utf-8"?>
<sst xmlns="http://schemas.openxmlformats.org/spreadsheetml/2006/main" count="158" uniqueCount="73">
  <si>
    <t>Form B4:  Inflationary Adjustments</t>
  </si>
  <si>
    <t>Agency: Aging, Commission on</t>
  </si>
  <si>
    <t>Agency Number:  187</t>
  </si>
  <si>
    <t>FY  2025  Request</t>
  </si>
  <si>
    <t>Function: Commission on Aging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</si>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</sst>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34B6-F232-4120-A6BD-7DF0997BB997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54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55</v>
      </c>
      <c r="B8" s="11">
        <v>9669.6</v>
      </c>
      <c r="C8" s="11">
        <v>10698.37</v>
      </c>
      <c r="D8" s="11">
        <v>8838.76</v>
      </c>
      <c r="E8" s="11">
        <v>16999.66</v>
      </c>
      <c r="F8" s="11">
        <f>E8- D8</f>
        <v>8160.9</v>
      </c>
      <c r="G8" s="14">
        <f>(E8- D8)/D8</f>
        <v>0.92330824685815649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56</v>
      </c>
      <c r="B9" s="19">
        <v>3756.65</v>
      </c>
      <c r="C9" s="19">
        <v>10198.27</v>
      </c>
      <c r="D9" s="19">
        <v>4662.66</v>
      </c>
      <c r="E9" s="19">
        <v>16002.35</v>
      </c>
      <c r="F9" s="19">
        <f>E9- D9</f>
        <v>11339.69</v>
      </c>
      <c r="G9" s="20">
        <f>(E9- D9)/D9</f>
        <v>2.4320216357186673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7" t="s">
        <v>57</v>
      </c>
      <c r="B10" s="19">
        <v>66.95</v>
      </c>
      <c r="C10" s="19">
        <v>18014</v>
      </c>
      <c r="D10" s="19">
        <v>2260</v>
      </c>
      <c r="E10" s="19">
        <v>56732.31</v>
      </c>
      <c r="F10" s="19">
        <f>E10- D10</f>
        <v>54472.31</v>
      </c>
      <c r="G10" s="20">
        <f>(E10- D10)/D10</f>
        <v>24.102792035398227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17" t="s">
        <v>58</v>
      </c>
      <c r="B11" s="19">
        <v>107913.26</v>
      </c>
      <c r="C11" s="19">
        <v>79195</v>
      </c>
      <c r="D11" s="19">
        <v>64482.69</v>
      </c>
      <c r="E11" s="19">
        <v>71037.86</v>
      </c>
      <c r="F11" s="19">
        <f>E11- D11</f>
        <v>6555.1699999999983</v>
      </c>
      <c r="G11" s="20">
        <f>(E11- D11)/D11</f>
        <v>0.10165782475886161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17" t="s">
        <v>59</v>
      </c>
      <c r="B12" s="19">
        <v>7723.54</v>
      </c>
      <c r="C12" s="19">
        <v>6924</v>
      </c>
      <c r="D12" s="19">
        <v>6566</v>
      </c>
      <c r="E12" s="19">
        <v>5450</v>
      </c>
      <c r="F12" s="19">
        <f>E12- D12</f>
        <v>-1116</v>
      </c>
      <c r="G12" s="20">
        <f>(E12- D12)/D12</f>
        <v>-0.1699664940603107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60</v>
      </c>
      <c r="B13" s="19">
        <v>20654.53</v>
      </c>
      <c r="C13" s="19">
        <v>34049.360000000001</v>
      </c>
      <c r="D13" s="19">
        <v>39162.29</v>
      </c>
      <c r="E13" s="19">
        <v>27059.72</v>
      </c>
      <c r="F13" s="19">
        <f>E13- D13</f>
        <v>-12102.57</v>
      </c>
      <c r="G13" s="20">
        <f>(E13- D13)/D13</f>
        <v>-0.30903632039903689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61</v>
      </c>
      <c r="B14" s="19">
        <v>65517.82</v>
      </c>
      <c r="C14" s="19">
        <v>77746.289999999994</v>
      </c>
      <c r="D14" s="19">
        <v>267040.13</v>
      </c>
      <c r="E14" s="19">
        <v>190705.48</v>
      </c>
      <c r="F14" s="19">
        <f>E14- D14</f>
        <v>-76334.649999999994</v>
      </c>
      <c r="G14" s="20">
        <f>(E14- D14)/D14</f>
        <v>-0.28585460170349675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17" t="s">
        <v>62</v>
      </c>
      <c r="B15" s="19">
        <v>33324</v>
      </c>
      <c r="C15" s="19">
        <v>2051.89</v>
      </c>
      <c r="D15" s="19">
        <v>34621.410000000003</v>
      </c>
      <c r="E15" s="19">
        <v>66274.73</v>
      </c>
      <c r="F15" s="19">
        <f>E15- D15</f>
        <v>31653.319999999992</v>
      </c>
      <c r="G15" s="20">
        <f>(E15- D15)/D15</f>
        <v>0.91427010049561785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7" t="s">
        <v>63</v>
      </c>
      <c r="B16" s="19">
        <v>31127.61</v>
      </c>
      <c r="C16" s="19">
        <v>21593.3</v>
      </c>
      <c r="D16" s="19">
        <v>12685.61</v>
      </c>
      <c r="E16" s="19">
        <v>3755.54</v>
      </c>
      <c r="F16" s="19">
        <f>E16- D16</f>
        <v>-8930.07</v>
      </c>
      <c r="G16" s="20">
        <f>(E16- D16)/D16</f>
        <v>-0.70395274645838857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17" t="s">
        <v>64</v>
      </c>
      <c r="B17" s="19">
        <v>379.34</v>
      </c>
      <c r="C17" s="19">
        <v>0</v>
      </c>
      <c r="D17" s="19">
        <v>700.93</v>
      </c>
      <c r="E17" s="19">
        <v>520.46</v>
      </c>
      <c r="F17" s="19">
        <f>E17- D17</f>
        <v>-180.46999999999991</v>
      </c>
      <c r="G17" s="20">
        <f>(E17- D17)/D17</f>
        <v>-0.25747221548514104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17" t="s">
        <v>65</v>
      </c>
      <c r="B18" s="19">
        <v>6283.59</v>
      </c>
      <c r="C18" s="19">
        <v>16774.330000000002</v>
      </c>
      <c r="D18" s="19">
        <v>3792.75</v>
      </c>
      <c r="E18" s="19">
        <v>23529.18</v>
      </c>
      <c r="F18" s="19">
        <f>E18- D18</f>
        <v>19736.43</v>
      </c>
      <c r="G18" s="20">
        <f>(E18- D18)/D18</f>
        <v>5.2037255289697448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17" t="s">
        <v>66</v>
      </c>
      <c r="B19" s="19">
        <v>1776.54</v>
      </c>
      <c r="C19" s="19">
        <v>238.19</v>
      </c>
      <c r="D19" s="19">
        <v>405.56</v>
      </c>
      <c r="E19" s="19">
        <v>311.14</v>
      </c>
      <c r="F19" s="19">
        <f>E19- D19</f>
        <v>-94.420000000000016</v>
      </c>
      <c r="G19" s="20">
        <f>(E19- D19)/D19</f>
        <v>-0.23281388697110172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17" t="s">
        <v>67</v>
      </c>
      <c r="B20" s="19">
        <v>0</v>
      </c>
      <c r="C20" s="19">
        <v>0</v>
      </c>
      <c r="D20" s="19">
        <v>105</v>
      </c>
      <c r="E20" s="19">
        <v>0</v>
      </c>
      <c r="F20" s="19">
        <f>E20- D20</f>
        <v>-105</v>
      </c>
      <c r="G20" s="20">
        <f>(E20- D20)/D20</f>
        <v>-1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17" t="s">
        <v>68</v>
      </c>
      <c r="B21" s="19">
        <v>2694.29</v>
      </c>
      <c r="C21" s="19">
        <v>45283.57</v>
      </c>
      <c r="D21" s="19">
        <v>5693.16</v>
      </c>
      <c r="E21" s="19">
        <v>-121.4</v>
      </c>
      <c r="F21" s="19">
        <f>E21- D21</f>
        <v>-5814.5599999999995</v>
      </c>
      <c r="G21" s="20">
        <f>(E21- D21)/D21</f>
        <v>-1.0213238342150932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17" t="s">
        <v>69</v>
      </c>
      <c r="B22" s="19">
        <v>2205.41</v>
      </c>
      <c r="C22" s="19">
        <v>2282.48</v>
      </c>
      <c r="D22" s="19">
        <v>2372.67</v>
      </c>
      <c r="E22" s="19">
        <v>16023.88</v>
      </c>
      <c r="F22" s="19">
        <f>E22- D22</f>
        <v>13651.21</v>
      </c>
      <c r="G22" s="20">
        <f>(E22- D22)/D22</f>
        <v>5.7535224030311838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17" t="s">
        <v>70</v>
      </c>
      <c r="B23" s="19">
        <v>40399.33</v>
      </c>
      <c r="C23" s="19">
        <v>67087.929999999993</v>
      </c>
      <c r="D23" s="19">
        <v>65697.05</v>
      </c>
      <c r="E23" s="19">
        <v>10875.4</v>
      </c>
      <c r="F23" s="19">
        <f>E23- D23</f>
        <v>-54821.65</v>
      </c>
      <c r="G23" s="20">
        <f>(E23- D23)/D23</f>
        <v>-0.83446136470359022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7" t="s">
        <v>71</v>
      </c>
      <c r="B24" s="19">
        <v>10803.52</v>
      </c>
      <c r="C24" s="19">
        <v>10684</v>
      </c>
      <c r="D24" s="19">
        <v>12497</v>
      </c>
      <c r="E24" s="19">
        <v>14846.93</v>
      </c>
      <c r="F24" s="19">
        <f>E24- D24</f>
        <v>2349.9300000000003</v>
      </c>
      <c r="G24" s="20">
        <f>(E24- D24)/D24</f>
        <v>0.18803952948707692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8" t="s">
        <v>30</v>
      </c>
      <c r="B25" s="24">
        <f>SUM(B8:B24)</f>
        <v>344295.98</v>
      </c>
      <c r="C25" s="24">
        <f>SUM(C8:C24)</f>
        <v>402820.98</v>
      </c>
      <c r="D25" s="24">
        <f>SUM(D8:D24)</f>
        <v>531583.66999999993</v>
      </c>
      <c r="E25" s="24">
        <f>SUM(E8:E24)</f>
        <v>520003.24</v>
      </c>
      <c r="F25" s="24">
        <f>SUM(F8:F24)</f>
        <v>-11580.43</v>
      </c>
      <c r="G25" s="25">
        <f>(E25- D25)/D25</f>
        <v>-2.1784773787351174E-2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18" t="s">
        <v>31</v>
      </c>
      <c r="B26" s="19"/>
      <c r="C26" s="19"/>
      <c r="D26" s="19"/>
      <c r="E26" s="19"/>
      <c r="F26" s="19"/>
      <c r="G26" s="20"/>
      <c r="H26" s="19"/>
      <c r="I26" s="19"/>
      <c r="J26" s="21"/>
    </row>
    <row r="27" spans="1:10" ht="13.5" customHeight="1" x14ac:dyDescent="0.2">
      <c r="A27" s="17" t="s">
        <v>32</v>
      </c>
      <c r="B27" s="19">
        <v>77967.03</v>
      </c>
      <c r="C27" s="19">
        <v>76600</v>
      </c>
      <c r="D27" s="19">
        <v>185845.12</v>
      </c>
      <c r="E27" s="19">
        <v>293465.53999999998</v>
      </c>
      <c r="F27" s="19">
        <f>E27- D27</f>
        <v>107620.41999999998</v>
      </c>
      <c r="G27" s="20">
        <f>(E27- D27)/D27</f>
        <v>0.57908660717052984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17" t="s">
        <v>33</v>
      </c>
      <c r="B28" s="19">
        <v>266328.95</v>
      </c>
      <c r="C28" s="19">
        <v>326220.98</v>
      </c>
      <c r="D28" s="19">
        <v>342546.25</v>
      </c>
      <c r="E28" s="19">
        <v>215626.31</v>
      </c>
      <c r="F28" s="19">
        <f>E28- D28</f>
        <v>-126919.94</v>
      </c>
      <c r="G28" s="20">
        <f>(E28- D28)/D28</f>
        <v>-0.37051913427748806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17" t="s">
        <v>34</v>
      </c>
      <c r="B29" s="19">
        <v>0</v>
      </c>
      <c r="C29" s="19">
        <v>0</v>
      </c>
      <c r="D29" s="19">
        <v>0</v>
      </c>
      <c r="E29" s="19">
        <v>0</v>
      </c>
      <c r="F29" s="19">
        <f>E29- D29</f>
        <v>0</v>
      </c>
      <c r="G29" s="20" t="e">
        <f>(E29- D29)/D29</f>
        <v>#DIV/0!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22" t="s">
        <v>30</v>
      </c>
      <c r="B30" s="27">
        <f>SUM(B27:B29)</f>
        <v>344295.98</v>
      </c>
      <c r="C30" s="27">
        <f>SUM(C27:C29)</f>
        <v>402820.98</v>
      </c>
      <c r="D30" s="27">
        <f>SUM(D27:D29)</f>
        <v>528391.37</v>
      </c>
      <c r="E30" s="27">
        <f>SUM(E27:E29)</f>
        <v>509091.85</v>
      </c>
      <c r="F30" s="27">
        <f>SUM(F27:F29)</f>
        <v>-19299.520000000019</v>
      </c>
      <c r="G30" s="28">
        <f>(E30- D30)/D30</f>
        <v>-3.6525047712266799E-2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35</v>
      </c>
      <c r="B33" s="3" t="s">
        <v>36</v>
      </c>
      <c r="C33" s="3" t="s">
        <v>37</v>
      </c>
      <c r="D33" s="3" t="s">
        <v>38</v>
      </c>
      <c r="E33" s="3" t="s">
        <v>39</v>
      </c>
      <c r="F33" s="3" t="s">
        <v>40</v>
      </c>
      <c r="G33" s="3" t="s">
        <v>41</v>
      </c>
      <c r="H33" s="3" t="s">
        <v>42</v>
      </c>
      <c r="I33" s="3" t="s">
        <v>43</v>
      </c>
      <c r="J33" s="3" t="s">
        <v>44</v>
      </c>
    </row>
    <row r="34" spans="1:10" ht="36.950000000000003" customHeight="1" x14ac:dyDescent="0.2">
      <c r="A34" s="6" t="s">
        <v>72</v>
      </c>
      <c r="B34" s="7" t="s">
        <v>46</v>
      </c>
      <c r="C34" s="7" t="s">
        <v>47</v>
      </c>
      <c r="D34" s="7" t="s">
        <v>48</v>
      </c>
      <c r="E34" s="7" t="s">
        <v>49</v>
      </c>
      <c r="F34" s="7" t="s">
        <v>50</v>
      </c>
      <c r="G34" s="7" t="s">
        <v>51</v>
      </c>
      <c r="H34" s="7" t="s">
        <v>52</v>
      </c>
      <c r="I34" s="7" t="s">
        <v>51</v>
      </c>
      <c r="J34" s="8" t="s">
        <v>53</v>
      </c>
    </row>
    <row r="35" spans="1:10" ht="13.5" customHeight="1" x14ac:dyDescent="0.2">
      <c r="A35" s="9" t="s">
        <v>55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56</v>
      </c>
      <c r="B36" s="19">
        <f>J9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17" t="s">
        <v>57</v>
      </c>
      <c r="B37" s="19">
        <f>J10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17" t="s">
        <v>58</v>
      </c>
      <c r="B38" s="19">
        <f>J11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17" t="s">
        <v>59</v>
      </c>
      <c r="B39" s="19">
        <f>J12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17" t="s">
        <v>60</v>
      </c>
      <c r="B40" s="19">
        <f>J13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17" t="s">
        <v>61</v>
      </c>
      <c r="B41" s="19">
        <f>J14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17" t="s">
        <v>62</v>
      </c>
      <c r="B42" s="19">
        <f>J15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17" t="s">
        <v>63</v>
      </c>
      <c r="B43" s="19">
        <f>J16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17" t="s">
        <v>64</v>
      </c>
      <c r="B44" s="19">
        <f>J17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17" t="s">
        <v>65</v>
      </c>
      <c r="B45" s="19">
        <f>J18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17" t="s">
        <v>66</v>
      </c>
      <c r="B46" s="19">
        <f>J19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17" t="s">
        <v>67</v>
      </c>
      <c r="B47" s="19">
        <f>J20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17" t="s">
        <v>68</v>
      </c>
      <c r="B48" s="19">
        <f>J21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17" t="s">
        <v>69</v>
      </c>
      <c r="B49" s="19">
        <f>J22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7" t="s">
        <v>70</v>
      </c>
      <c r="B50" s="19">
        <f>J23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17" t="s">
        <v>71</v>
      </c>
      <c r="B51" s="19">
        <f>J24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8" t="s">
        <v>30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18" t="s">
        <v>31</v>
      </c>
      <c r="B53" s="19"/>
      <c r="C53" s="19"/>
      <c r="D53" s="19"/>
      <c r="E53" s="19"/>
      <c r="F53" s="19"/>
      <c r="G53" s="20"/>
      <c r="H53" s="19"/>
      <c r="I53" s="19"/>
      <c r="J53" s="21"/>
    </row>
    <row r="54" spans="1:10" ht="13.5" customHeight="1" x14ac:dyDescent="0.2">
      <c r="A54" s="17" t="s">
        <v>32</v>
      </c>
      <c r="B54" s="19">
        <f>J27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17" t="s">
        <v>33</v>
      </c>
      <c r="B55" s="19">
        <f>J28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17" t="s">
        <v>34</v>
      </c>
      <c r="B56" s="19">
        <f>J29</f>
        <v>0</v>
      </c>
      <c r="C56" s="19">
        <v>0</v>
      </c>
      <c r="D56" s="19">
        <v>0</v>
      </c>
      <c r="E56" s="19">
        <f>SUM(B56:D56)</f>
        <v>0</v>
      </c>
      <c r="F56" s="19">
        <v>0</v>
      </c>
      <c r="G56" s="20" t="e">
        <f>F56/E56</f>
        <v>#DIV/0!</v>
      </c>
      <c r="H56" s="19">
        <v>0</v>
      </c>
      <c r="I56" s="20">
        <f>IF(E56=0,0,H56/E56)</f>
        <v>0</v>
      </c>
      <c r="J56" s="21">
        <f>E56+F56+H56</f>
        <v>0</v>
      </c>
    </row>
    <row r="57" spans="1:10" ht="13.5" customHeight="1" x14ac:dyDescent="0.2">
      <c r="A57" s="22" t="s">
        <v>30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5398-55B7-4A36-A716-1A86A65D9AE4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10360448.99</v>
      </c>
      <c r="C8" s="11">
        <v>11149276.869999999</v>
      </c>
      <c r="D8" s="11">
        <v>11496053.029999999</v>
      </c>
      <c r="E8" s="11">
        <v>11804601.65</v>
      </c>
      <c r="F8" s="11">
        <f>E8- D8</f>
        <v>308548.62000000104</v>
      </c>
      <c r="G8" s="14">
        <f>(E8- D8)/D8</f>
        <v>2.6839526504863476E-2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3448246.59</v>
      </c>
      <c r="C9" s="19">
        <v>3376899.94</v>
      </c>
      <c r="D9" s="19">
        <v>3569895.11</v>
      </c>
      <c r="E9" s="19">
        <v>7899486.4800000004</v>
      </c>
      <c r="F9" s="19">
        <f>E9- D9</f>
        <v>4329591.370000001</v>
      </c>
      <c r="G9" s="20">
        <f>(E9- D9)/D9</f>
        <v>1.2128063252816415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13808695.58</v>
      </c>
      <c r="C10" s="24">
        <f>SUM(C8:C9)</f>
        <v>14526176.809999999</v>
      </c>
      <c r="D10" s="24">
        <f>SUM(D8:D9)</f>
        <v>15065948.139999999</v>
      </c>
      <c r="E10" s="24">
        <f>SUM(E8:E9)</f>
        <v>19704088.130000003</v>
      </c>
      <c r="F10" s="24">
        <f>SUM(F8:F9)</f>
        <v>4638139.9900000021</v>
      </c>
      <c r="G10" s="25">
        <f>(E10- D10)/D10</f>
        <v>0.30785583136887157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3477785.03</v>
      </c>
      <c r="C12" s="19">
        <v>3376899.94</v>
      </c>
      <c r="D12" s="19">
        <v>4806841.18</v>
      </c>
      <c r="E12" s="19">
        <v>7899486.4800000004</v>
      </c>
      <c r="F12" s="19">
        <f>E12- D12</f>
        <v>3092645.3000000007</v>
      </c>
      <c r="G12" s="20">
        <f>(E12- D12)/D12</f>
        <v>0.64338412362523723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10330910.550000001</v>
      </c>
      <c r="C13" s="19">
        <v>11149276.869999999</v>
      </c>
      <c r="D13" s="19">
        <v>8600220.0399999991</v>
      </c>
      <c r="E13" s="19">
        <v>9170995.6799999997</v>
      </c>
      <c r="F13" s="19">
        <f>E13- D13</f>
        <v>570775.6400000006</v>
      </c>
      <c r="G13" s="20">
        <f>(E13- D13)/D13</f>
        <v>6.6367562381578399E-2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13808695.58</v>
      </c>
      <c r="C15" s="27">
        <f>SUM(C12:C14)</f>
        <v>14526176.809999999</v>
      </c>
      <c r="D15" s="27">
        <f>SUM(D12:D14)</f>
        <v>13407061.219999999</v>
      </c>
      <c r="E15" s="27">
        <f>SUM(E12:E14)</f>
        <v>17070482.16</v>
      </c>
      <c r="F15" s="27">
        <f>SUM(F12:F14)</f>
        <v>3663420.9400000013</v>
      </c>
      <c r="G15" s="28">
        <f>(E15- D15)/D15</f>
        <v>0.27324563376611488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Commission on Aging(OE)</vt:lpstr>
      <vt:lpstr>Commission on Aging(TB)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2023-08-10T20:08:31Z</dcterms:created>
  <dcterms:modified xsi:type="dcterms:W3CDTF">2023-08-10T20:08:50Z</dcterms:modified>
</cp:coreProperties>
</file>