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DDE42959-379A-4B5C-BF30-34A054763513}" xr6:coauthVersionLast="47" xr6:coauthVersionMax="47" xr10:uidLastSave="{00000000-0000-0000-0000-000000000000}"/>
  <bookViews>
    <workbookView xWindow="2730" yWindow="2730" windowWidth="21600" windowHeight="11385" xr2:uid="{FCC7E488-37A6-4920-BE47-541BE7DDEAF0}"/>
  </bookViews>
  <sheets>
    <sheet name="Species Conservation(OE)" sheetId="3" r:id="rId1"/>
    <sheet name="Species Conservation(TB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" l="1"/>
  <c r="G50" i="3"/>
  <c r="J54" i="3"/>
  <c r="I54" i="3"/>
  <c r="G54" i="3"/>
  <c r="E54" i="3"/>
  <c r="B54" i="3"/>
  <c r="J53" i="3"/>
  <c r="I53" i="3"/>
  <c r="G53" i="3"/>
  <c r="E53" i="3"/>
  <c r="B53" i="3"/>
  <c r="J52" i="3"/>
  <c r="I52" i="3"/>
  <c r="G52" i="3"/>
  <c r="E52" i="3"/>
  <c r="B52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J34" i="3"/>
  <c r="I34" i="3"/>
  <c r="G34" i="3"/>
  <c r="E34" i="3"/>
  <c r="B34" i="3"/>
  <c r="H55" i="3"/>
  <c r="E55" i="3"/>
  <c r="D55" i="3"/>
  <c r="C55" i="3"/>
  <c r="B55" i="3"/>
  <c r="J55" i="3"/>
  <c r="F55" i="3"/>
  <c r="H50" i="3"/>
  <c r="D50" i="3"/>
  <c r="C50" i="3"/>
  <c r="F50" i="3"/>
  <c r="J29" i="3"/>
  <c r="H29" i="3"/>
  <c r="E29" i="3"/>
  <c r="D29" i="3"/>
  <c r="C29" i="3"/>
  <c r="B29" i="3"/>
  <c r="J24" i="3"/>
  <c r="H24" i="3"/>
  <c r="E24" i="3"/>
  <c r="D24" i="3"/>
  <c r="C24" i="3"/>
  <c r="B24" i="3"/>
  <c r="J28" i="3"/>
  <c r="G28" i="3"/>
  <c r="F28" i="3"/>
  <c r="J27" i="3"/>
  <c r="G27" i="3"/>
  <c r="F27" i="3"/>
  <c r="J26" i="3"/>
  <c r="G26" i="3"/>
  <c r="F26" i="3"/>
  <c r="F29" i="3" s="1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G29" i="2"/>
  <c r="G24" i="2"/>
  <c r="J28" i="2"/>
  <c r="I28" i="2"/>
  <c r="G28" i="2"/>
  <c r="E28" i="2"/>
  <c r="B28" i="2"/>
  <c r="J27" i="2"/>
  <c r="I27" i="2"/>
  <c r="G27" i="2"/>
  <c r="E27" i="2"/>
  <c r="B27" i="2"/>
  <c r="J26" i="2"/>
  <c r="I26" i="2"/>
  <c r="G26" i="2"/>
  <c r="E26" i="2"/>
  <c r="B26" i="2"/>
  <c r="B29" i="2" s="1"/>
  <c r="J23" i="2"/>
  <c r="I23" i="2"/>
  <c r="G23" i="2"/>
  <c r="E23" i="2"/>
  <c r="B23" i="2"/>
  <c r="J22" i="2"/>
  <c r="I22" i="2"/>
  <c r="G22" i="2"/>
  <c r="E22" i="2"/>
  <c r="E24" i="2" s="1"/>
  <c r="B22" i="2"/>
  <c r="B24" i="2" s="1"/>
  <c r="J21" i="2"/>
  <c r="I21" i="2"/>
  <c r="G21" i="2"/>
  <c r="E21" i="2"/>
  <c r="B21" i="2"/>
  <c r="H29" i="2"/>
  <c r="F29" i="2"/>
  <c r="D29" i="2"/>
  <c r="C29" i="2"/>
  <c r="H24" i="2"/>
  <c r="D24" i="2"/>
  <c r="C24" i="2"/>
  <c r="F24" i="2"/>
  <c r="J16" i="2"/>
  <c r="H16" i="2"/>
  <c r="E16" i="2"/>
  <c r="D16" i="2"/>
  <c r="C16" i="2"/>
  <c r="B16" i="2"/>
  <c r="J11" i="2"/>
  <c r="H11" i="2"/>
  <c r="E11" i="2"/>
  <c r="D11" i="2"/>
  <c r="G11" i="2" s="1"/>
  <c r="C11" i="2"/>
  <c r="B11" i="2"/>
  <c r="J15" i="2"/>
  <c r="G15" i="2"/>
  <c r="F15" i="2"/>
  <c r="J14" i="2"/>
  <c r="G14" i="2"/>
  <c r="F14" i="2"/>
  <c r="F16" i="2" s="1"/>
  <c r="J13" i="2"/>
  <c r="G13" i="2"/>
  <c r="F13" i="2"/>
  <c r="J10" i="2"/>
  <c r="G10" i="2"/>
  <c r="F10" i="2"/>
  <c r="J9" i="2"/>
  <c r="G9" i="2"/>
  <c r="F9" i="2"/>
  <c r="F11" i="2" s="1"/>
  <c r="J8" i="2"/>
  <c r="G8" i="2"/>
  <c r="F8" i="2"/>
  <c r="B50" i="3" l="1"/>
  <c r="E50" i="3"/>
  <c r="J50" i="3"/>
  <c r="G29" i="3"/>
  <c r="G24" i="3"/>
  <c r="F24" i="3"/>
  <c r="E29" i="2"/>
  <c r="J29" i="2"/>
  <c r="J24" i="2"/>
  <c r="G16" i="2"/>
</calcChain>
</file>

<file path=xl/sharedStrings.xml><?xml version="1.0" encoding="utf-8"?>
<sst xmlns="http://schemas.openxmlformats.org/spreadsheetml/2006/main" count="158" uniqueCount="73">
  <si>
    <t>Form B4:  Inflationary Adjustments</t>
  </si>
  <si>
    <t>Agency: Species Conservation</t>
  </si>
  <si>
    <t>Agency Number:  195</t>
  </si>
  <si>
    <t>FY  2025  Request</t>
  </si>
  <si>
    <t>Function: Species Conservation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</si>
  <si>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</si>
  <si>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</si>
  <si>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</si>
  <si>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</si>
  <si>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</si>
  <si>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</si>
  <si>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</si>
  <si>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</si>
  <si>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</si>
  <si>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</si>
  <si>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</si>
  <si>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</si>
  <si>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</si>
  <si>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Trustee/Benefit
Summary Object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</si>
  <si>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</si>
  <si>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</si>
  <si>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</si>
  <si>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</si>
  <si>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</si>
  <si>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</si>
  <si>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</si>
  <si>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</si>
  <si>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</si>
  <si>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Federal Payments To Subgrantees</t>
  </si>
  <si>
    <t>Miscellaneous Payments As Agent</t>
  </si>
  <si>
    <t>Non Federal Payments To Subgrantees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</si>
  <si>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</si>
  <si>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</si>
  <si>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</si>
  <si>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</si>
  <si>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</si>
  <si>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</si>
  <si>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</si>
  <si>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</si>
  <si>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</si>
  <si>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</si>
  <si>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</si>
  <si>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</si>
  <si>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</si>
  <si>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</si>
  <si>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</si>
  <si>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Trustee/Benefit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</si>
  <si>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</si>
  <si>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</si>
  <si>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</si>
  <si>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</si>
  <si>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</si>
  <si>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</si>
  <si>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</si>
  <si>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</si>
  <si>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</si>
  <si>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</si>
  <si>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</si>
  <si>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</si>
  <si>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</si>
  <si>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</si>
  <si>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</si>
  <si>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</si>
  <si>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</si>
  <si>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</si>
  <si>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</si>
  <si>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</si>
  <si>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</si>
  <si>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Specific Use Supplies</t>
  </si>
  <si>
    <t>Insurance</t>
  </si>
  <si>
    <t>Rentals &amp; Operating Leases</t>
  </si>
  <si>
    <t>Miscellaneous Expenditures</t>
  </si>
  <si>
    <t>Part B:
Operating Expenditures
Summary Object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</si>
</sst>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66702-F334-48F3-927E-E1858CD7FD09}">
  <dimension ref="A1:J55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55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56</v>
      </c>
      <c r="B8" s="11">
        <v>18060.27</v>
      </c>
      <c r="C8" s="11">
        <v>20385.650000000001</v>
      </c>
      <c r="D8" s="11">
        <v>22252.1</v>
      </c>
      <c r="E8" s="11">
        <v>19982.57</v>
      </c>
      <c r="F8" s="11">
        <f>E8- D8</f>
        <v>-2269.5299999999988</v>
      </c>
      <c r="G8" s="14">
        <f>(E8- D8)/D8</f>
        <v>-0.10199172212959672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57</v>
      </c>
      <c r="B9" s="18">
        <v>7933.15</v>
      </c>
      <c r="C9" s="18">
        <v>7449.31</v>
      </c>
      <c r="D9" s="18">
        <v>20912.14</v>
      </c>
      <c r="E9" s="18">
        <v>27777.53</v>
      </c>
      <c r="F9" s="18">
        <f>E9- D9</f>
        <v>6865.3899999999994</v>
      </c>
      <c r="G9" s="19">
        <f>(E9- D9)/D9</f>
        <v>0.32829686488326876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58</v>
      </c>
      <c r="B10" s="18">
        <v>652808.89</v>
      </c>
      <c r="C10" s="18">
        <v>743972.29</v>
      </c>
      <c r="D10" s="18">
        <v>650238.02</v>
      </c>
      <c r="E10" s="18">
        <v>622986.14</v>
      </c>
      <c r="F10" s="18">
        <f>E10- D10</f>
        <v>-27251.880000000005</v>
      </c>
      <c r="G10" s="19">
        <f>(E10- D10)/D10</f>
        <v>-4.1910622205696316E-2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59</v>
      </c>
      <c r="B11" s="18">
        <v>16823.95</v>
      </c>
      <c r="C11" s="18">
        <v>6848.9</v>
      </c>
      <c r="D11" s="18">
        <v>7915.33</v>
      </c>
      <c r="E11" s="18">
        <v>14394.35</v>
      </c>
      <c r="F11" s="18">
        <f>E11- D11</f>
        <v>6479.02</v>
      </c>
      <c r="G11" s="19">
        <f>(E11- D11)/D11</f>
        <v>0.81854073045596332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60</v>
      </c>
      <c r="B12" s="18">
        <v>3685.95</v>
      </c>
      <c r="C12" s="18">
        <v>2221.81</v>
      </c>
      <c r="D12" s="18">
        <v>2312.1</v>
      </c>
      <c r="E12" s="18">
        <v>14021.31</v>
      </c>
      <c r="F12" s="18">
        <f>E12- D12</f>
        <v>11709.21</v>
      </c>
      <c r="G12" s="19">
        <f>(E12- D12)/D12</f>
        <v>5.0643181523290517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61</v>
      </c>
      <c r="B13" s="18">
        <v>1073.19</v>
      </c>
      <c r="C13" s="18">
        <v>1383.37</v>
      </c>
      <c r="D13" s="18">
        <v>1303.67</v>
      </c>
      <c r="E13" s="18">
        <v>1345.62</v>
      </c>
      <c r="F13" s="18">
        <f>E13- D13</f>
        <v>41.949999999999818</v>
      </c>
      <c r="G13" s="19">
        <f>(E13- D13)/D13</f>
        <v>3.217838870266234E-2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62</v>
      </c>
      <c r="B14" s="18">
        <v>30620.65</v>
      </c>
      <c r="C14" s="18">
        <v>44369.42</v>
      </c>
      <c r="D14" s="18">
        <v>29853.77</v>
      </c>
      <c r="E14" s="18">
        <v>30099.14</v>
      </c>
      <c r="F14" s="18">
        <f>E14- D14</f>
        <v>245.36999999999898</v>
      </c>
      <c r="G14" s="19">
        <f>(E14- D14)/D14</f>
        <v>8.2190624500690854E-3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63</v>
      </c>
      <c r="B15" s="18">
        <v>23086.55</v>
      </c>
      <c r="C15" s="18">
        <v>7192.37</v>
      </c>
      <c r="D15" s="18">
        <v>41681.01</v>
      </c>
      <c r="E15" s="18">
        <v>58110.29</v>
      </c>
      <c r="F15" s="18">
        <f>E15- D15</f>
        <v>16429.28</v>
      </c>
      <c r="G15" s="19">
        <f>(E15- D15)/D15</f>
        <v>0.39416703194092462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64</v>
      </c>
      <c r="B16" s="18">
        <v>2005.45</v>
      </c>
      <c r="C16" s="18">
        <v>3267.85</v>
      </c>
      <c r="D16" s="18">
        <v>1719.03</v>
      </c>
      <c r="E16" s="18">
        <v>7144.77</v>
      </c>
      <c r="F16" s="18">
        <f>E16- D16</f>
        <v>5425.7400000000007</v>
      </c>
      <c r="G16" s="19">
        <f>(E16- D16)/D16</f>
        <v>3.1562799951135236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65</v>
      </c>
      <c r="B17" s="18">
        <v>5557.85</v>
      </c>
      <c r="C17" s="18">
        <v>5203.8500000000004</v>
      </c>
      <c r="D17" s="18">
        <v>11143.98</v>
      </c>
      <c r="E17" s="18">
        <v>12948.79</v>
      </c>
      <c r="F17" s="18">
        <f>E17- D17</f>
        <v>1804.8100000000013</v>
      </c>
      <c r="G17" s="19">
        <f>(E17- D17)/D17</f>
        <v>0.16195380824445138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66</v>
      </c>
      <c r="B18" s="18">
        <v>1851.8</v>
      </c>
      <c r="C18" s="18">
        <v>8101.24</v>
      </c>
      <c r="D18" s="18">
        <v>8791.27</v>
      </c>
      <c r="E18" s="18">
        <v>4057.72</v>
      </c>
      <c r="F18" s="18">
        <f>E18- D18</f>
        <v>-4733.5500000000011</v>
      </c>
      <c r="G18" s="19">
        <f>(E18- D18)/D18</f>
        <v>-0.53843756362846329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67</v>
      </c>
      <c r="B19" s="18">
        <v>552.66999999999996</v>
      </c>
      <c r="C19" s="18">
        <v>431.57</v>
      </c>
      <c r="D19" s="18">
        <v>248.79</v>
      </c>
      <c r="E19" s="18">
        <v>2577.73</v>
      </c>
      <c r="F19" s="18">
        <f>E19- D19</f>
        <v>2328.94</v>
      </c>
      <c r="G19" s="19">
        <f>(E19- D19)/D19</f>
        <v>9.3610675670243992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68</v>
      </c>
      <c r="B20" s="18">
        <v>142.05000000000001</v>
      </c>
      <c r="C20" s="18">
        <v>10344.86</v>
      </c>
      <c r="D20" s="18">
        <v>92231.71</v>
      </c>
      <c r="E20" s="18">
        <v>55014.77</v>
      </c>
      <c r="F20" s="18">
        <f>E20- D20</f>
        <v>-37216.94000000001</v>
      </c>
      <c r="G20" s="19">
        <f>(E20- D20)/D20</f>
        <v>-0.40351566722551285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69</v>
      </c>
      <c r="B21" s="18">
        <v>1131.06</v>
      </c>
      <c r="C21" s="18">
        <v>1131.96</v>
      </c>
      <c r="D21" s="18">
        <v>920.71</v>
      </c>
      <c r="E21" s="18">
        <v>3323.66</v>
      </c>
      <c r="F21" s="18">
        <f>E21- D21</f>
        <v>2402.9499999999998</v>
      </c>
      <c r="G21" s="19">
        <f>(E21- D21)/D21</f>
        <v>2.6098880212010291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70</v>
      </c>
      <c r="B22" s="18">
        <v>71709.72</v>
      </c>
      <c r="C22" s="18">
        <v>79712.240000000005</v>
      </c>
      <c r="D22" s="18">
        <v>55232.41</v>
      </c>
      <c r="E22" s="18">
        <v>54534.79</v>
      </c>
      <c r="F22" s="18">
        <f>E22- D22</f>
        <v>-697.62000000000262</v>
      </c>
      <c r="G22" s="19">
        <f>(E22- D22)/D22</f>
        <v>-1.2630627560883231E-2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71</v>
      </c>
      <c r="B23" s="18">
        <v>6493.17</v>
      </c>
      <c r="C23" s="18">
        <v>17967.900000000001</v>
      </c>
      <c r="D23" s="18">
        <v>26833.84</v>
      </c>
      <c r="E23" s="18">
        <v>15461.08</v>
      </c>
      <c r="F23" s="18">
        <f>E23- D23</f>
        <v>-11372.76</v>
      </c>
      <c r="G23" s="19">
        <f>(E23- D23)/D23</f>
        <v>-0.42382156262391069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21" t="s">
        <v>31</v>
      </c>
      <c r="B24" s="24">
        <f>SUM(B8:B23)</f>
        <v>843536.37000000011</v>
      </c>
      <c r="C24" s="24">
        <f>SUM(C8:C23)</f>
        <v>959984.59</v>
      </c>
      <c r="D24" s="24">
        <f>SUM(D8:D23)</f>
        <v>973589.88</v>
      </c>
      <c r="E24" s="24">
        <f>SUM(E8:E23)</f>
        <v>943780.26000000013</v>
      </c>
      <c r="F24" s="24">
        <f>SUM(F8:F23)</f>
        <v>-29809.620000000017</v>
      </c>
      <c r="G24" s="25">
        <f>(E24- D24)/D24</f>
        <v>-3.0618251701630135E-2</v>
      </c>
      <c r="H24" s="24">
        <f>SUM(H8:H23)</f>
        <v>0</v>
      </c>
      <c r="I24" s="11">
        <v>0</v>
      </c>
      <c r="J24" s="26">
        <f>SUM(J8:J23)</f>
        <v>0</v>
      </c>
    </row>
    <row r="25" spans="1:10" ht="16.5" customHeight="1" x14ac:dyDescent="0.2">
      <c r="A25" s="21" t="s">
        <v>32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33</v>
      </c>
      <c r="B26" s="18">
        <v>679099.84</v>
      </c>
      <c r="C26" s="18">
        <v>853808.55</v>
      </c>
      <c r="D26" s="18">
        <v>850944.26</v>
      </c>
      <c r="E26" s="18">
        <v>823978.53</v>
      </c>
      <c r="F26" s="18">
        <f>E26- D26</f>
        <v>-26965.729999999981</v>
      </c>
      <c r="G26" s="19">
        <f>(E26- D26)/D26</f>
        <v>-3.1689184906188779E-2</v>
      </c>
      <c r="H26" s="18">
        <v>0</v>
      </c>
      <c r="I26" s="18">
        <v>0</v>
      </c>
      <c r="J26" s="20">
        <f>H26+ I26</f>
        <v>0</v>
      </c>
    </row>
    <row r="27" spans="1:10" ht="13.5" customHeight="1" x14ac:dyDescent="0.2">
      <c r="A27" s="17" t="s">
        <v>34</v>
      </c>
      <c r="B27" s="18">
        <v>164436.53</v>
      </c>
      <c r="C27" s="18">
        <v>106176.04</v>
      </c>
      <c r="D27" s="18">
        <v>122645.62</v>
      </c>
      <c r="E27" s="18">
        <v>119801.73</v>
      </c>
      <c r="F27" s="18">
        <f>E27- D27</f>
        <v>-2843.8899999999994</v>
      </c>
      <c r="G27" s="19">
        <f>(E27- D27)/D27</f>
        <v>-2.3187864352595712E-2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35</v>
      </c>
      <c r="B28" s="18">
        <v>0</v>
      </c>
      <c r="C28" s="18">
        <v>0</v>
      </c>
      <c r="D28" s="18">
        <v>0</v>
      </c>
      <c r="E28" s="18">
        <v>0</v>
      </c>
      <c r="F28" s="18">
        <f>E28- D28</f>
        <v>0</v>
      </c>
      <c r="G28" s="19" t="e">
        <f>(E28- D28)/D28</f>
        <v>#DIV/0!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22" t="s">
        <v>31</v>
      </c>
      <c r="B29" s="27">
        <f>SUM(B26:B28)</f>
        <v>843536.37</v>
      </c>
      <c r="C29" s="27">
        <f>SUM(C26:C28)</f>
        <v>959984.59000000008</v>
      </c>
      <c r="D29" s="27">
        <f>SUM(D26:D28)</f>
        <v>973589.88</v>
      </c>
      <c r="E29" s="27">
        <f>SUM(E26:E28)</f>
        <v>943780.26</v>
      </c>
      <c r="F29" s="27">
        <f>SUM(F26:F28)</f>
        <v>-29809.619999999981</v>
      </c>
      <c r="G29" s="28">
        <f>(E29- D29)/D29</f>
        <v>-3.0618251701630253E-2</v>
      </c>
      <c r="H29" s="27">
        <f>SUM(H26:H28)</f>
        <v>0</v>
      </c>
      <c r="I29" s="23">
        <v>0</v>
      </c>
      <c r="J29" s="29">
        <f>SUM(J26:J28)</f>
        <v>0</v>
      </c>
    </row>
    <row r="32" spans="1:10" ht="13.5" customHeight="1" x14ac:dyDescent="0.2">
      <c r="A32" s="3" t="s">
        <v>36</v>
      </c>
      <c r="B32" s="3" t="s">
        <v>37</v>
      </c>
      <c r="C32" s="3" t="s">
        <v>38</v>
      </c>
      <c r="D32" s="3" t="s">
        <v>39</v>
      </c>
      <c r="E32" s="3" t="s">
        <v>40</v>
      </c>
      <c r="F32" s="3" t="s">
        <v>41</v>
      </c>
      <c r="G32" s="3" t="s">
        <v>42</v>
      </c>
      <c r="H32" s="3" t="s">
        <v>43</v>
      </c>
      <c r="I32" s="3" t="s">
        <v>44</v>
      </c>
      <c r="J32" s="3" t="s">
        <v>45</v>
      </c>
    </row>
    <row r="33" spans="1:10" ht="36.950000000000003" customHeight="1" x14ac:dyDescent="0.2">
      <c r="A33" s="6" t="s">
        <v>72</v>
      </c>
      <c r="B33" s="7" t="s">
        <v>47</v>
      </c>
      <c r="C33" s="7" t="s">
        <v>48</v>
      </c>
      <c r="D33" s="7" t="s">
        <v>49</v>
      </c>
      <c r="E33" s="7" t="s">
        <v>50</v>
      </c>
      <c r="F33" s="7" t="s">
        <v>51</v>
      </c>
      <c r="G33" s="7" t="s">
        <v>52</v>
      </c>
      <c r="H33" s="7" t="s">
        <v>53</v>
      </c>
      <c r="I33" s="7" t="s">
        <v>52</v>
      </c>
      <c r="J33" s="8" t="s">
        <v>54</v>
      </c>
    </row>
    <row r="34" spans="1:10" ht="13.5" customHeight="1" x14ac:dyDescent="0.2">
      <c r="A34" s="9" t="s">
        <v>56</v>
      </c>
      <c r="B34" s="11">
        <f>J8</f>
        <v>0</v>
      </c>
      <c r="C34" s="11">
        <v>0</v>
      </c>
      <c r="D34" s="11">
        <v>0</v>
      </c>
      <c r="E34" s="11">
        <f>SUM(B34:D34)</f>
        <v>0</v>
      </c>
      <c r="F34" s="11">
        <v>0</v>
      </c>
      <c r="G34" s="14" t="e">
        <f>F34/E34</f>
        <v>#DIV/0!</v>
      </c>
      <c r="H34" s="11">
        <v>0</v>
      </c>
      <c r="I34" s="14">
        <f>IF(E34=0,0,H34/E34)</f>
        <v>0</v>
      </c>
      <c r="J34" s="16">
        <f>E34+F34+H34</f>
        <v>0</v>
      </c>
    </row>
    <row r="35" spans="1:10" ht="13.5" customHeight="1" x14ac:dyDescent="0.2">
      <c r="A35" s="17" t="s">
        <v>57</v>
      </c>
      <c r="B35" s="18">
        <f>J9</f>
        <v>0</v>
      </c>
      <c r="C35" s="18">
        <v>0</v>
      </c>
      <c r="D35" s="18">
        <v>0</v>
      </c>
      <c r="E35" s="18">
        <f>SUM(B35:D35)</f>
        <v>0</v>
      </c>
      <c r="F35" s="18">
        <v>0</v>
      </c>
      <c r="G35" s="19" t="e">
        <f>F35/E35</f>
        <v>#DIV/0!</v>
      </c>
      <c r="H35" s="18">
        <v>0</v>
      </c>
      <c r="I35" s="19">
        <f>IF(E35=0,0,H35/E35)</f>
        <v>0</v>
      </c>
      <c r="J35" s="20">
        <f>E35+F35+H35</f>
        <v>0</v>
      </c>
    </row>
    <row r="36" spans="1:10" ht="13.5" customHeight="1" x14ac:dyDescent="0.2">
      <c r="A36" s="17" t="s">
        <v>58</v>
      </c>
      <c r="B36" s="18">
        <f>J10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59</v>
      </c>
      <c r="B37" s="18">
        <f>J11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60</v>
      </c>
      <c r="B38" s="18">
        <f>J12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61</v>
      </c>
      <c r="B39" s="18">
        <f>J13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62</v>
      </c>
      <c r="B40" s="18">
        <f>J14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63</v>
      </c>
      <c r="B41" s="18">
        <f>J15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64</v>
      </c>
      <c r="B42" s="18">
        <f>J16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65</v>
      </c>
      <c r="B43" s="18">
        <f>J17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66</v>
      </c>
      <c r="B44" s="18">
        <f>J18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67</v>
      </c>
      <c r="B45" s="18">
        <f>J19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68</v>
      </c>
      <c r="B46" s="18">
        <f>J20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69</v>
      </c>
      <c r="B47" s="18">
        <f>J21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70</v>
      </c>
      <c r="B48" s="18">
        <f>J22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71</v>
      </c>
      <c r="B49" s="18">
        <f>J23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21" t="s">
        <v>31</v>
      </c>
      <c r="B50" s="24">
        <f>SUM(B34:B49)</f>
        <v>0</v>
      </c>
      <c r="C50" s="24">
        <f>SUM(C34:C49)</f>
        <v>0</v>
      </c>
      <c r="D50" s="24">
        <f>SUM(D34:D49)</f>
        <v>0</v>
      </c>
      <c r="E50" s="24">
        <f>SUM(E34:E49)</f>
        <v>0</v>
      </c>
      <c r="F50" s="24">
        <f>SUM(F34:F49)</f>
        <v>0</v>
      </c>
      <c r="G50" s="25" t="e">
        <f>F50/E50</f>
        <v>#DIV/0!</v>
      </c>
      <c r="H50" s="24">
        <f>SUM(H34:H49)</f>
        <v>0</v>
      </c>
      <c r="I50" s="11">
        <v>0</v>
      </c>
      <c r="J50" s="26">
        <f>SUM(J34:J49)</f>
        <v>0</v>
      </c>
    </row>
    <row r="51" spans="1:10" ht="13.5" customHeight="1" x14ac:dyDescent="0.2">
      <c r="A51" s="21" t="s">
        <v>32</v>
      </c>
      <c r="B51" s="18"/>
      <c r="C51" s="18"/>
      <c r="D51" s="18"/>
      <c r="E51" s="18"/>
      <c r="F51" s="18"/>
      <c r="G51" s="19"/>
      <c r="H51" s="18"/>
      <c r="I51" s="18"/>
      <c r="J51" s="20"/>
    </row>
    <row r="52" spans="1:10" ht="13.5" customHeight="1" x14ac:dyDescent="0.2">
      <c r="A52" s="17" t="s">
        <v>33</v>
      </c>
      <c r="B52" s="18">
        <f>J26</f>
        <v>0</v>
      </c>
      <c r="C52" s="18">
        <v>0</v>
      </c>
      <c r="D52" s="18">
        <v>0</v>
      </c>
      <c r="E52" s="18">
        <f>SUM(B52:D52)</f>
        <v>0</v>
      </c>
      <c r="F52" s="18">
        <v>0</v>
      </c>
      <c r="G52" s="19" t="e">
        <f>F52/E52</f>
        <v>#DIV/0!</v>
      </c>
      <c r="H52" s="18">
        <v>0</v>
      </c>
      <c r="I52" s="19">
        <f>IF(E52=0,0,H52/E52)</f>
        <v>0</v>
      </c>
      <c r="J52" s="20">
        <f>E52+F52+H52</f>
        <v>0</v>
      </c>
    </row>
    <row r="53" spans="1:10" ht="13.5" customHeight="1" x14ac:dyDescent="0.2">
      <c r="A53" s="17" t="s">
        <v>34</v>
      </c>
      <c r="B53" s="18">
        <f>J27</f>
        <v>0</v>
      </c>
      <c r="C53" s="18">
        <v>0</v>
      </c>
      <c r="D53" s="18">
        <v>0</v>
      </c>
      <c r="E53" s="18">
        <f>SUM(B53:D53)</f>
        <v>0</v>
      </c>
      <c r="F53" s="18">
        <v>0</v>
      </c>
      <c r="G53" s="19" t="e">
        <f>F53/E53</f>
        <v>#DIV/0!</v>
      </c>
      <c r="H53" s="18">
        <v>0</v>
      </c>
      <c r="I53" s="19">
        <f>IF(E53=0,0,H53/E53)</f>
        <v>0</v>
      </c>
      <c r="J53" s="20">
        <f>E53+F53+H53</f>
        <v>0</v>
      </c>
    </row>
    <row r="54" spans="1:10" ht="13.5" customHeight="1" x14ac:dyDescent="0.2">
      <c r="A54" s="17" t="s">
        <v>35</v>
      </c>
      <c r="B54" s="18">
        <f>J28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22" t="s">
        <v>31</v>
      </c>
      <c r="B55" s="27">
        <f>SUM(B52:B54)</f>
        <v>0</v>
      </c>
      <c r="C55" s="27">
        <f>SUM(C52:C54)</f>
        <v>0</v>
      </c>
      <c r="D55" s="27">
        <f>SUM(D52:D54)</f>
        <v>0</v>
      </c>
      <c r="E55" s="27">
        <f>SUM(E52:E54)</f>
        <v>0</v>
      </c>
      <c r="F55" s="27">
        <f>SUM(F52:F54)</f>
        <v>0</v>
      </c>
      <c r="G55" s="28" t="e">
        <f>F55/E55</f>
        <v>#DIV/0!</v>
      </c>
      <c r="H55" s="27">
        <f>SUM(H52:H54)</f>
        <v>0</v>
      </c>
      <c r="I55" s="23">
        <v>0</v>
      </c>
      <c r="J55" s="29">
        <f>SUM(J52:J54)</f>
        <v>0</v>
      </c>
    </row>
  </sheetData>
  <mergeCells count="1">
    <mergeCell ref="F6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D3D79-82FD-4851-9119-1B84C74D9C33}">
  <dimension ref="A1:J29"/>
  <sheetViews>
    <sheetView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18</v>
      </c>
      <c r="B7" s="12" t="s">
        <v>19</v>
      </c>
      <c r="C7" s="12" t="s">
        <v>20</v>
      </c>
      <c r="D7" s="12" t="s">
        <v>21</v>
      </c>
      <c r="E7" s="12" t="s">
        <v>22</v>
      </c>
      <c r="F7" s="13" t="s">
        <v>23</v>
      </c>
      <c r="G7" s="13" t="s">
        <v>24</v>
      </c>
      <c r="H7" s="12" t="s">
        <v>25</v>
      </c>
      <c r="I7" s="12" t="s">
        <v>26</v>
      </c>
      <c r="J7" s="15" t="s">
        <v>27</v>
      </c>
    </row>
    <row r="8" spans="1:10" ht="13.5" customHeight="1" x14ac:dyDescent="0.2">
      <c r="A8" s="9" t="s">
        <v>28</v>
      </c>
      <c r="B8" s="11">
        <v>7631348</v>
      </c>
      <c r="C8" s="11">
        <v>8155434.5</v>
      </c>
      <c r="D8" s="11">
        <v>7553858.3600000003</v>
      </c>
      <c r="E8" s="11">
        <v>7148442.4100000001</v>
      </c>
      <c r="F8" s="11">
        <f>E8- D8</f>
        <v>-405415.95000000019</v>
      </c>
      <c r="G8" s="14">
        <f>(E8- D8)/D8</f>
        <v>-5.3670049222368552E-2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90000</v>
      </c>
      <c r="C9" s="18">
        <v>239644.04</v>
      </c>
      <c r="D9" s="18">
        <v>320616.62</v>
      </c>
      <c r="E9" s="18">
        <v>428065.16</v>
      </c>
      <c r="F9" s="18">
        <f>E9- D9</f>
        <v>107448.53999999998</v>
      </c>
      <c r="G9" s="19">
        <f>(E9- D9)/D9</f>
        <v>0.33513091117983834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0</v>
      </c>
      <c r="C10" s="18">
        <v>0</v>
      </c>
      <c r="D10" s="18">
        <v>0</v>
      </c>
      <c r="E10" s="18">
        <v>0</v>
      </c>
      <c r="F10" s="18">
        <f>E10- D10</f>
        <v>0</v>
      </c>
      <c r="G10" s="19" t="e">
        <f>(E10- D10)/D10</f>
        <v>#DIV/0!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21" t="s">
        <v>31</v>
      </c>
      <c r="B11" s="24">
        <f>SUM(B8:B10)</f>
        <v>7721348</v>
      </c>
      <c r="C11" s="24">
        <f>SUM(C8:C10)</f>
        <v>8395078.5399999991</v>
      </c>
      <c r="D11" s="24">
        <f>SUM(D8:D10)</f>
        <v>7874474.9800000004</v>
      </c>
      <c r="E11" s="24">
        <f>SUM(E8:E10)</f>
        <v>7576507.5700000003</v>
      </c>
      <c r="F11" s="24">
        <f>SUM(F8:F10)</f>
        <v>-297967.41000000021</v>
      </c>
      <c r="G11" s="25">
        <f>(E11- D11)/D11</f>
        <v>-3.7839654168283374E-2</v>
      </c>
      <c r="H11" s="24">
        <f>SUM(H8:H10)</f>
        <v>0</v>
      </c>
      <c r="I11" s="11">
        <v>0</v>
      </c>
      <c r="J11" s="26">
        <f>SUM(J8:J10)</f>
        <v>0</v>
      </c>
    </row>
    <row r="12" spans="1:10" ht="16.5" customHeight="1" x14ac:dyDescent="0.2">
      <c r="A12" s="21" t="s">
        <v>32</v>
      </c>
      <c r="B12" s="18"/>
      <c r="C12" s="18"/>
      <c r="D12" s="18"/>
      <c r="E12" s="18"/>
      <c r="F12" s="18"/>
      <c r="G12" s="19"/>
      <c r="H12" s="18"/>
      <c r="I12" s="18"/>
      <c r="J12" s="20"/>
    </row>
    <row r="13" spans="1:10" ht="13.5" customHeight="1" x14ac:dyDescent="0.2">
      <c r="A13" s="17" t="s">
        <v>33</v>
      </c>
      <c r="B13" s="18">
        <v>0</v>
      </c>
      <c r="C13" s="18">
        <v>0</v>
      </c>
      <c r="D13" s="18">
        <v>0</v>
      </c>
      <c r="E13" s="18">
        <v>0</v>
      </c>
      <c r="F13" s="18">
        <f>E13- D13</f>
        <v>0</v>
      </c>
      <c r="G13" s="19" t="e">
        <f>(E13- D13)/D13</f>
        <v>#DIV/0!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7721348</v>
      </c>
      <c r="C14" s="18">
        <v>8395078.5399999991</v>
      </c>
      <c r="D14" s="18">
        <v>7874474.9800000004</v>
      </c>
      <c r="E14" s="18">
        <v>7576507.5700000003</v>
      </c>
      <c r="F14" s="18">
        <f>E14- D14</f>
        <v>-297967.41000000015</v>
      </c>
      <c r="G14" s="19">
        <f>(E14- D14)/D14</f>
        <v>-3.7839654168283374E-2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0</v>
      </c>
      <c r="C15" s="18">
        <v>0</v>
      </c>
      <c r="D15" s="18">
        <v>0</v>
      </c>
      <c r="E15" s="18">
        <v>0</v>
      </c>
      <c r="F15" s="18">
        <f>E15- D15</f>
        <v>0</v>
      </c>
      <c r="G15" s="19" t="e">
        <f>(E15- D15)/D15</f>
        <v>#DIV/0!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22" t="s">
        <v>31</v>
      </c>
      <c r="B16" s="27">
        <f>SUM(B13:B15)</f>
        <v>7721348</v>
      </c>
      <c r="C16" s="27">
        <f>SUM(C13:C15)</f>
        <v>8395078.5399999991</v>
      </c>
      <c r="D16" s="27">
        <f>SUM(D13:D15)</f>
        <v>7874474.9800000004</v>
      </c>
      <c r="E16" s="27">
        <f>SUM(E13:E15)</f>
        <v>7576507.5700000003</v>
      </c>
      <c r="F16" s="27">
        <f>SUM(F13:F15)</f>
        <v>-297967.41000000015</v>
      </c>
      <c r="G16" s="28">
        <f>(E16- D16)/D16</f>
        <v>-3.7839654168283374E-2</v>
      </c>
      <c r="H16" s="27">
        <f>SUM(H13:H15)</f>
        <v>0</v>
      </c>
      <c r="I16" s="23">
        <v>0</v>
      </c>
      <c r="J16" s="29">
        <f>SUM(J13:J15)</f>
        <v>0</v>
      </c>
    </row>
    <row r="19" spans="1:10" ht="13.5" customHeight="1" x14ac:dyDescent="0.2">
      <c r="A19" s="3" t="s">
        <v>36</v>
      </c>
      <c r="B19" s="3" t="s">
        <v>37</v>
      </c>
      <c r="C19" s="3" t="s">
        <v>38</v>
      </c>
      <c r="D19" s="3" t="s">
        <v>39</v>
      </c>
      <c r="E19" s="3" t="s">
        <v>40</v>
      </c>
      <c r="F19" s="3" t="s">
        <v>41</v>
      </c>
      <c r="G19" s="3" t="s">
        <v>42</v>
      </c>
      <c r="H19" s="3" t="s">
        <v>43</v>
      </c>
      <c r="I19" s="3" t="s">
        <v>44</v>
      </c>
      <c r="J19" s="3" t="s">
        <v>45</v>
      </c>
    </row>
    <row r="20" spans="1:10" ht="36.950000000000003" customHeight="1" x14ac:dyDescent="0.2">
      <c r="A20" s="6" t="s">
        <v>46</v>
      </c>
      <c r="B20" s="7" t="s">
        <v>47</v>
      </c>
      <c r="C20" s="7" t="s">
        <v>48</v>
      </c>
      <c r="D20" s="7" t="s">
        <v>49</v>
      </c>
      <c r="E20" s="7" t="s">
        <v>50</v>
      </c>
      <c r="F20" s="7" t="s">
        <v>51</v>
      </c>
      <c r="G20" s="7" t="s">
        <v>52</v>
      </c>
      <c r="H20" s="7" t="s">
        <v>53</v>
      </c>
      <c r="I20" s="7" t="s">
        <v>52</v>
      </c>
      <c r="J20" s="8" t="s">
        <v>54</v>
      </c>
    </row>
    <row r="21" spans="1:10" ht="13.5" customHeight="1" x14ac:dyDescent="0.2">
      <c r="A21" s="9" t="s">
        <v>28</v>
      </c>
      <c r="B21" s="11">
        <f>J8</f>
        <v>0</v>
      </c>
      <c r="C21" s="11">
        <v>0</v>
      </c>
      <c r="D21" s="11">
        <v>0</v>
      </c>
      <c r="E21" s="11">
        <f>SUM(B21:D21)</f>
        <v>0</v>
      </c>
      <c r="F21" s="11">
        <v>0</v>
      </c>
      <c r="G21" s="14" t="e">
        <f>F21/E21</f>
        <v>#DIV/0!</v>
      </c>
      <c r="H21" s="11">
        <v>0</v>
      </c>
      <c r="I21" s="14">
        <f>IF(E21=0,0,H21/E21)</f>
        <v>0</v>
      </c>
      <c r="J21" s="16">
        <f>E21+F21+H21</f>
        <v>0</v>
      </c>
    </row>
    <row r="22" spans="1:10" ht="13.5" customHeight="1" x14ac:dyDescent="0.2">
      <c r="A22" s="17" t="s">
        <v>29</v>
      </c>
      <c r="B22" s="18">
        <f>J9</f>
        <v>0</v>
      </c>
      <c r="C22" s="18">
        <v>0</v>
      </c>
      <c r="D22" s="18">
        <v>0</v>
      </c>
      <c r="E22" s="18">
        <f>SUM(B22:D22)</f>
        <v>0</v>
      </c>
      <c r="F22" s="18">
        <v>0</v>
      </c>
      <c r="G22" s="19" t="e">
        <f>F22/E22</f>
        <v>#DIV/0!</v>
      </c>
      <c r="H22" s="18">
        <v>0</v>
      </c>
      <c r="I22" s="19">
        <f>IF(E22=0,0,H22/E22)</f>
        <v>0</v>
      </c>
      <c r="J22" s="20">
        <f>E22+F22+H22</f>
        <v>0</v>
      </c>
    </row>
    <row r="23" spans="1:10" ht="13.5" customHeight="1" x14ac:dyDescent="0.2">
      <c r="A23" s="17" t="s">
        <v>30</v>
      </c>
      <c r="B23" s="18">
        <f>J10</f>
        <v>0</v>
      </c>
      <c r="C23" s="18">
        <v>0</v>
      </c>
      <c r="D23" s="18">
        <v>0</v>
      </c>
      <c r="E23" s="18">
        <f>SUM(B23:D23)</f>
        <v>0</v>
      </c>
      <c r="F23" s="18">
        <v>0</v>
      </c>
      <c r="G23" s="19" t="e">
        <f>F23/E23</f>
        <v>#DIV/0!</v>
      </c>
      <c r="H23" s="18">
        <v>0</v>
      </c>
      <c r="I23" s="19">
        <f>IF(E23=0,0,H23/E23)</f>
        <v>0</v>
      </c>
      <c r="J23" s="20">
        <f>E23+F23+H23</f>
        <v>0</v>
      </c>
    </row>
    <row r="24" spans="1:10" ht="13.5" customHeight="1" x14ac:dyDescent="0.2">
      <c r="A24" s="21" t="s">
        <v>31</v>
      </c>
      <c r="B24" s="24">
        <f>SUM(B21:B23)</f>
        <v>0</v>
      </c>
      <c r="C24" s="24">
        <f>SUM(C21:C23)</f>
        <v>0</v>
      </c>
      <c r="D24" s="24">
        <f>SUM(D21:D23)</f>
        <v>0</v>
      </c>
      <c r="E24" s="24">
        <f>SUM(E21:E23)</f>
        <v>0</v>
      </c>
      <c r="F24" s="24">
        <f>SUM(F21:F23)</f>
        <v>0</v>
      </c>
      <c r="G24" s="25" t="e">
        <f>F24/E24</f>
        <v>#DIV/0!</v>
      </c>
      <c r="H24" s="24">
        <f>SUM(H21:H23)</f>
        <v>0</v>
      </c>
      <c r="I24" s="11">
        <v>0</v>
      </c>
      <c r="J24" s="26">
        <f>SUM(J21:J23)</f>
        <v>0</v>
      </c>
    </row>
    <row r="25" spans="1:10" ht="13.5" customHeight="1" x14ac:dyDescent="0.2">
      <c r="A25" s="21" t="s">
        <v>32</v>
      </c>
      <c r="B25" s="18"/>
      <c r="C25" s="18"/>
      <c r="D25" s="18"/>
      <c r="E25" s="18"/>
      <c r="F25" s="18"/>
      <c r="G25" s="19"/>
      <c r="H25" s="18"/>
      <c r="I25" s="18"/>
      <c r="J25" s="20"/>
    </row>
    <row r="26" spans="1:10" ht="13.5" customHeight="1" x14ac:dyDescent="0.2">
      <c r="A26" s="17" t="s">
        <v>33</v>
      </c>
      <c r="B26" s="18">
        <f>J13</f>
        <v>0</v>
      </c>
      <c r="C26" s="18">
        <v>0</v>
      </c>
      <c r="D26" s="18">
        <v>0</v>
      </c>
      <c r="E26" s="18">
        <f>SUM(B26:D26)</f>
        <v>0</v>
      </c>
      <c r="F26" s="18">
        <v>0</v>
      </c>
      <c r="G26" s="19" t="e">
        <f>F26/E26</f>
        <v>#DIV/0!</v>
      </c>
      <c r="H26" s="18">
        <v>0</v>
      </c>
      <c r="I26" s="19">
        <f>IF(E26=0,0,H26/E26)</f>
        <v>0</v>
      </c>
      <c r="J26" s="20">
        <f>E26+F26+H26</f>
        <v>0</v>
      </c>
    </row>
    <row r="27" spans="1:10" ht="13.5" customHeight="1" x14ac:dyDescent="0.2">
      <c r="A27" s="17" t="s">
        <v>34</v>
      </c>
      <c r="B27" s="18">
        <f>J14</f>
        <v>0</v>
      </c>
      <c r="C27" s="18">
        <v>0</v>
      </c>
      <c r="D27" s="18">
        <v>0</v>
      </c>
      <c r="E27" s="18">
        <f>SUM(B27:D27)</f>
        <v>0</v>
      </c>
      <c r="F27" s="18">
        <v>0</v>
      </c>
      <c r="G27" s="19" t="e">
        <f>F27/E27</f>
        <v>#DIV/0!</v>
      </c>
      <c r="H27" s="18">
        <v>0</v>
      </c>
      <c r="I27" s="19">
        <f>IF(E27=0,0,H27/E27)</f>
        <v>0</v>
      </c>
      <c r="J27" s="20">
        <f>E27+F27+H27</f>
        <v>0</v>
      </c>
    </row>
    <row r="28" spans="1:10" ht="13.5" customHeight="1" x14ac:dyDescent="0.2">
      <c r="A28" s="17" t="s">
        <v>35</v>
      </c>
      <c r="B28" s="18">
        <f>J15</f>
        <v>0</v>
      </c>
      <c r="C28" s="18">
        <v>0</v>
      </c>
      <c r="D28" s="18">
        <v>0</v>
      </c>
      <c r="E28" s="18">
        <f>SUM(B28:D28)</f>
        <v>0</v>
      </c>
      <c r="F28" s="18">
        <v>0</v>
      </c>
      <c r="G28" s="19" t="e">
        <f>F28/E28</f>
        <v>#DIV/0!</v>
      </c>
      <c r="H28" s="18">
        <v>0</v>
      </c>
      <c r="I28" s="19">
        <f>IF(E28=0,0,H28/E28)</f>
        <v>0</v>
      </c>
      <c r="J28" s="20">
        <f>E28+F28+H28</f>
        <v>0</v>
      </c>
    </row>
    <row r="29" spans="1:10" ht="13.5" customHeight="1" x14ac:dyDescent="0.2">
      <c r="A29" s="22" t="s">
        <v>31</v>
      </c>
      <c r="B29" s="27">
        <f>SUM(B26:B28)</f>
        <v>0</v>
      </c>
      <c r="C29" s="27">
        <f>SUM(C26:C28)</f>
        <v>0</v>
      </c>
      <c r="D29" s="27">
        <f>SUM(D26:D28)</f>
        <v>0</v>
      </c>
      <c r="E29" s="27">
        <f>SUM(E26:E28)</f>
        <v>0</v>
      </c>
      <c r="F29" s="27">
        <f>SUM(F26:F28)</f>
        <v>0</v>
      </c>
      <c r="G29" s="28" t="e">
        <f>F29/E29</f>
        <v>#DIV/0!</v>
      </c>
      <c r="H29" s="27">
        <f>SUM(H26:H28)</f>
        <v>0</v>
      </c>
      <c r="I29" s="23">
        <v>0</v>
      </c>
      <c r="J29" s="29">
        <f>SUM(J26:J28)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Species Conservation(OE)</vt:lpstr>
      <vt:lpstr>Species Conservation(TB)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2023-08-10T20:10:22Z</dcterms:created>
  <dcterms:modified xsi:type="dcterms:W3CDTF">2023-08-10T20:10:40Z</dcterms:modified>
</cp:coreProperties>
</file>