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88CCE5B1-3543-49F0-A863-22D2E4836FA1}" xr6:coauthVersionLast="47" xr6:coauthVersionMax="47" xr10:uidLastSave="{00000000-0000-0000-0000-000000000000}"/>
  <bookViews>
    <workbookView xWindow="3510" yWindow="3510" windowWidth="21600" windowHeight="11385" xr2:uid="{95E13A87-0075-4648-897D-EE014268D9BE}"/>
  </bookViews>
  <sheets>
    <sheet name="Aeronautics(OE)" sheetId="13" r:id="rId1"/>
    <sheet name="Aeronautics(TB)" sheetId="12" r:id="rId2"/>
    <sheet name="Motor Vehicles(OE)" sheetId="11" r:id="rId3"/>
    <sheet name="Administration(OE)" sheetId="9" r:id="rId4"/>
    <sheet name="Administration(TB)" sheetId="8" r:id="rId5"/>
    <sheet name="Highway Operations(OE)" sheetId="7" r:id="rId6"/>
    <sheet name="Highway Operations(TB)" sheetId="6" r:id="rId7"/>
    <sheet name="Capital Facilities(OE)" sheetId="5" r:id="rId8"/>
    <sheet name="Contract Const-Right-of-Way(OE)" sheetId="3" r:id="rId9"/>
    <sheet name="Contract Const-Right-of-Way(TB)" sheetId="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3" l="1"/>
  <c r="G54" i="13"/>
  <c r="J58" i="13"/>
  <c r="I58" i="13"/>
  <c r="G58" i="13"/>
  <c r="E58" i="13"/>
  <c r="B58" i="13"/>
  <c r="J57" i="13"/>
  <c r="I57" i="13"/>
  <c r="G57" i="13"/>
  <c r="E57" i="13"/>
  <c r="B57" i="13"/>
  <c r="J56" i="13"/>
  <c r="I56" i="13"/>
  <c r="G56" i="13"/>
  <c r="E56" i="13"/>
  <c r="B56" i="13"/>
  <c r="J53" i="13"/>
  <c r="I53" i="13"/>
  <c r="G53" i="13"/>
  <c r="E53" i="13"/>
  <c r="B53" i="13"/>
  <c r="J52" i="13"/>
  <c r="I52" i="13"/>
  <c r="G52" i="13"/>
  <c r="E52" i="13"/>
  <c r="B52" i="13"/>
  <c r="J51" i="13"/>
  <c r="I51" i="13"/>
  <c r="G51" i="13"/>
  <c r="E51" i="13"/>
  <c r="B51" i="13"/>
  <c r="J50" i="13"/>
  <c r="I50" i="13"/>
  <c r="G50" i="13"/>
  <c r="E50" i="13"/>
  <c r="B50" i="13"/>
  <c r="J49" i="13"/>
  <c r="I49" i="13"/>
  <c r="G49" i="13"/>
  <c r="E49" i="13"/>
  <c r="B49" i="13"/>
  <c r="J48" i="13"/>
  <c r="I48" i="13"/>
  <c r="G48" i="13"/>
  <c r="E48" i="13"/>
  <c r="B48" i="13"/>
  <c r="J47" i="13"/>
  <c r="I47" i="13"/>
  <c r="G47" i="13"/>
  <c r="E47" i="13"/>
  <c r="B47" i="13"/>
  <c r="J46" i="13"/>
  <c r="I46" i="13"/>
  <c r="G46" i="13"/>
  <c r="E46" i="13"/>
  <c r="B46" i="13"/>
  <c r="J45" i="13"/>
  <c r="I45" i="13"/>
  <c r="G45" i="13"/>
  <c r="E45" i="13"/>
  <c r="B45" i="13"/>
  <c r="J44" i="13"/>
  <c r="I44" i="13"/>
  <c r="G44" i="13"/>
  <c r="E44" i="13"/>
  <c r="B44" i="13"/>
  <c r="J43" i="13"/>
  <c r="I43" i="13"/>
  <c r="G43" i="13"/>
  <c r="E43" i="13"/>
  <c r="B43" i="13"/>
  <c r="J42" i="13"/>
  <c r="I42" i="13"/>
  <c r="G42" i="13"/>
  <c r="E42" i="13"/>
  <c r="B42" i="13"/>
  <c r="J41" i="13"/>
  <c r="I41" i="13"/>
  <c r="G41" i="13"/>
  <c r="E41" i="13"/>
  <c r="B41" i="13"/>
  <c r="J40" i="13"/>
  <c r="I40" i="13"/>
  <c r="G40" i="13"/>
  <c r="E40" i="13"/>
  <c r="B40" i="13"/>
  <c r="J39" i="13"/>
  <c r="I39" i="13"/>
  <c r="G39" i="13"/>
  <c r="E39" i="13"/>
  <c r="B39" i="13"/>
  <c r="J38" i="13"/>
  <c r="I38" i="13"/>
  <c r="G38" i="13"/>
  <c r="E38" i="13"/>
  <c r="B38" i="13"/>
  <c r="J37" i="13"/>
  <c r="I37" i="13"/>
  <c r="G37" i="13"/>
  <c r="E37" i="13"/>
  <c r="B37" i="13"/>
  <c r="J36" i="13"/>
  <c r="I36" i="13"/>
  <c r="G36" i="13"/>
  <c r="E36" i="13"/>
  <c r="B36" i="13"/>
  <c r="H59" i="13"/>
  <c r="E59" i="13"/>
  <c r="D59" i="13"/>
  <c r="C59" i="13"/>
  <c r="B59" i="13"/>
  <c r="J59" i="13"/>
  <c r="F59" i="13"/>
  <c r="H54" i="13"/>
  <c r="D54" i="13"/>
  <c r="C54" i="13"/>
  <c r="F54" i="13"/>
  <c r="J31" i="13"/>
  <c r="H31" i="13"/>
  <c r="E31" i="13"/>
  <c r="D31" i="13"/>
  <c r="C31" i="13"/>
  <c r="B31" i="13"/>
  <c r="J26" i="13"/>
  <c r="H26" i="13"/>
  <c r="E26" i="13"/>
  <c r="D26" i="13"/>
  <c r="C26" i="13"/>
  <c r="B26" i="13"/>
  <c r="J30" i="13"/>
  <c r="G30" i="13"/>
  <c r="F30" i="13"/>
  <c r="J29" i="13"/>
  <c r="G29" i="13"/>
  <c r="F29" i="13"/>
  <c r="F31" i="13" s="1"/>
  <c r="J28" i="13"/>
  <c r="G28" i="13"/>
  <c r="F28" i="13"/>
  <c r="J25" i="13"/>
  <c r="G25" i="13"/>
  <c r="F25" i="13"/>
  <c r="J24" i="13"/>
  <c r="G24" i="13"/>
  <c r="F24" i="13"/>
  <c r="J23" i="13"/>
  <c r="G23" i="13"/>
  <c r="F23" i="13"/>
  <c r="J22" i="13"/>
  <c r="G22" i="13"/>
  <c r="F22" i="13"/>
  <c r="J21" i="13"/>
  <c r="G21" i="13"/>
  <c r="F21" i="13"/>
  <c r="J20" i="13"/>
  <c r="G20" i="13"/>
  <c r="F20" i="13"/>
  <c r="J19" i="13"/>
  <c r="G19" i="13"/>
  <c r="F19" i="13"/>
  <c r="J18" i="13"/>
  <c r="G18" i="13"/>
  <c r="F18" i="13"/>
  <c r="J17" i="13"/>
  <c r="G17" i="13"/>
  <c r="F17" i="13"/>
  <c r="J16" i="13"/>
  <c r="G16" i="13"/>
  <c r="F16" i="13"/>
  <c r="J15" i="13"/>
  <c r="G15" i="13"/>
  <c r="F15" i="13"/>
  <c r="J14" i="13"/>
  <c r="G14" i="13"/>
  <c r="F14" i="13"/>
  <c r="J13" i="13"/>
  <c r="G13" i="13"/>
  <c r="F13" i="13"/>
  <c r="J12" i="13"/>
  <c r="G12" i="13"/>
  <c r="F12" i="13"/>
  <c r="J11" i="13"/>
  <c r="G11" i="13"/>
  <c r="F11" i="13"/>
  <c r="J10" i="13"/>
  <c r="G10" i="13"/>
  <c r="F10" i="13"/>
  <c r="J9" i="13"/>
  <c r="G9" i="13"/>
  <c r="F9" i="13"/>
  <c r="J8" i="13"/>
  <c r="G8" i="13"/>
  <c r="F8" i="13"/>
  <c r="G25" i="12"/>
  <c r="G20" i="12"/>
  <c r="J24" i="12"/>
  <c r="I24" i="12"/>
  <c r="G24" i="12"/>
  <c r="E24" i="12"/>
  <c r="E25" i="12" s="1"/>
  <c r="B24" i="12"/>
  <c r="J23" i="12"/>
  <c r="I23" i="12"/>
  <c r="G23" i="12"/>
  <c r="E23" i="12"/>
  <c r="B23" i="12"/>
  <c r="J22" i="12"/>
  <c r="I22" i="12"/>
  <c r="G22" i="12"/>
  <c r="E22" i="12"/>
  <c r="B22" i="12"/>
  <c r="J19" i="12"/>
  <c r="I19" i="12"/>
  <c r="G19" i="12"/>
  <c r="E19" i="12"/>
  <c r="E20" i="12" s="1"/>
  <c r="B19" i="12"/>
  <c r="B20" i="12" s="1"/>
  <c r="H25" i="12"/>
  <c r="D25" i="12"/>
  <c r="C25" i="12"/>
  <c r="B25" i="12"/>
  <c r="F25" i="12"/>
  <c r="H20" i="12"/>
  <c r="D20" i="12"/>
  <c r="C20" i="12"/>
  <c r="J20" i="12"/>
  <c r="F20" i="12"/>
  <c r="J14" i="12"/>
  <c r="H14" i="12"/>
  <c r="E14" i="12"/>
  <c r="D14" i="12"/>
  <c r="G14" i="12" s="1"/>
  <c r="C14" i="12"/>
  <c r="B14" i="12"/>
  <c r="J9" i="12"/>
  <c r="H9" i="12"/>
  <c r="E9" i="12"/>
  <c r="D9" i="12"/>
  <c r="C9" i="12"/>
  <c r="B9" i="12"/>
  <c r="J13" i="12"/>
  <c r="G13" i="12"/>
  <c r="F13" i="12"/>
  <c r="J12" i="12"/>
  <c r="G12" i="12"/>
  <c r="F12" i="12"/>
  <c r="F14" i="12" s="1"/>
  <c r="J11" i="12"/>
  <c r="G11" i="12"/>
  <c r="F11" i="12"/>
  <c r="J8" i="12"/>
  <c r="G8" i="12"/>
  <c r="F8" i="12"/>
  <c r="F9" i="12" s="1"/>
  <c r="G59" i="11"/>
  <c r="G54" i="11"/>
  <c r="J58" i="11"/>
  <c r="I58" i="11"/>
  <c r="G58" i="11"/>
  <c r="E58" i="11"/>
  <c r="B58" i="11"/>
  <c r="J57" i="11"/>
  <c r="I57" i="11"/>
  <c r="G57" i="11"/>
  <c r="E57" i="11"/>
  <c r="B57" i="11"/>
  <c r="J56" i="11"/>
  <c r="I56" i="11"/>
  <c r="G56" i="11"/>
  <c r="E56" i="11"/>
  <c r="B56" i="11"/>
  <c r="J53" i="11"/>
  <c r="I53" i="11"/>
  <c r="G53" i="11"/>
  <c r="E53" i="11"/>
  <c r="B53" i="11"/>
  <c r="J52" i="11"/>
  <c r="I52" i="11"/>
  <c r="G52" i="11"/>
  <c r="E52" i="11"/>
  <c r="B52" i="11"/>
  <c r="J51" i="11"/>
  <c r="I51" i="11"/>
  <c r="G51" i="11"/>
  <c r="E51" i="11"/>
  <c r="B51" i="11"/>
  <c r="J50" i="11"/>
  <c r="I50" i="11"/>
  <c r="G50" i="11"/>
  <c r="E50" i="11"/>
  <c r="B50" i="11"/>
  <c r="J49" i="11"/>
  <c r="I49" i="11"/>
  <c r="G49" i="11"/>
  <c r="E49" i="11"/>
  <c r="B49" i="11"/>
  <c r="J48" i="11"/>
  <c r="I48" i="11"/>
  <c r="G48" i="11"/>
  <c r="E48" i="11"/>
  <c r="B48" i="11"/>
  <c r="J47" i="11"/>
  <c r="I47" i="11"/>
  <c r="G47" i="11"/>
  <c r="E47" i="11"/>
  <c r="B47" i="11"/>
  <c r="J46" i="11"/>
  <c r="I46" i="11"/>
  <c r="G46" i="11"/>
  <c r="E46" i="11"/>
  <c r="B46" i="11"/>
  <c r="J45" i="11"/>
  <c r="I45" i="11"/>
  <c r="G45" i="11"/>
  <c r="E45" i="11"/>
  <c r="B45" i="11"/>
  <c r="J44" i="11"/>
  <c r="I44" i="11"/>
  <c r="G44" i="11"/>
  <c r="E44" i="11"/>
  <c r="B44" i="11"/>
  <c r="J43" i="11"/>
  <c r="I43" i="11"/>
  <c r="G43" i="11"/>
  <c r="E43" i="11"/>
  <c r="B43" i="11"/>
  <c r="J42" i="11"/>
  <c r="I42" i="11"/>
  <c r="G42" i="11"/>
  <c r="E42" i="11"/>
  <c r="B42" i="11"/>
  <c r="J41" i="11"/>
  <c r="I41" i="11"/>
  <c r="G41" i="11"/>
  <c r="E41" i="11"/>
  <c r="B41" i="11"/>
  <c r="J40" i="11"/>
  <c r="I40" i="11"/>
  <c r="G40" i="11"/>
  <c r="E40" i="11"/>
  <c r="B40" i="11"/>
  <c r="J39" i="11"/>
  <c r="I39" i="11"/>
  <c r="G39" i="11"/>
  <c r="E39" i="11"/>
  <c r="B39" i="11"/>
  <c r="J38" i="11"/>
  <c r="I38" i="11"/>
  <c r="G38" i="11"/>
  <c r="E38" i="11"/>
  <c r="B38" i="11"/>
  <c r="J37" i="11"/>
  <c r="I37" i="11"/>
  <c r="G37" i="11"/>
  <c r="E37" i="11"/>
  <c r="B37" i="11"/>
  <c r="J36" i="11"/>
  <c r="I36" i="11"/>
  <c r="G36" i="11"/>
  <c r="E36" i="11"/>
  <c r="B36" i="11"/>
  <c r="H59" i="11"/>
  <c r="E59" i="11"/>
  <c r="D59" i="11"/>
  <c r="C59" i="11"/>
  <c r="B59" i="11"/>
  <c r="J59" i="11"/>
  <c r="F59" i="11"/>
  <c r="H54" i="11"/>
  <c r="D54" i="11"/>
  <c r="C54" i="11"/>
  <c r="F54" i="11"/>
  <c r="J31" i="11"/>
  <c r="H31" i="11"/>
  <c r="E31" i="11"/>
  <c r="D31" i="11"/>
  <c r="C31" i="11"/>
  <c r="B31" i="11"/>
  <c r="J26" i="11"/>
  <c r="H26" i="11"/>
  <c r="E26" i="11"/>
  <c r="D26" i="11"/>
  <c r="C26" i="11"/>
  <c r="B26" i="11"/>
  <c r="J30" i="11"/>
  <c r="G30" i="11"/>
  <c r="F30" i="11"/>
  <c r="J29" i="11"/>
  <c r="G29" i="11"/>
  <c r="F29" i="11"/>
  <c r="F31" i="11" s="1"/>
  <c r="J28" i="11"/>
  <c r="G28" i="11"/>
  <c r="F28" i="11"/>
  <c r="J25" i="11"/>
  <c r="G25" i="11"/>
  <c r="F25" i="11"/>
  <c r="J24" i="11"/>
  <c r="G24" i="11"/>
  <c r="F24" i="11"/>
  <c r="J23" i="11"/>
  <c r="G23" i="11"/>
  <c r="F23" i="11"/>
  <c r="J22" i="11"/>
  <c r="G22" i="11"/>
  <c r="F22" i="11"/>
  <c r="J21" i="11"/>
  <c r="G21" i="11"/>
  <c r="F21" i="11"/>
  <c r="J20" i="11"/>
  <c r="G20" i="11"/>
  <c r="F20" i="11"/>
  <c r="J19" i="11"/>
  <c r="G19" i="11"/>
  <c r="F19" i="11"/>
  <c r="J18" i="11"/>
  <c r="G18" i="11"/>
  <c r="F18" i="11"/>
  <c r="J17" i="11"/>
  <c r="G17" i="11"/>
  <c r="F17" i="11"/>
  <c r="J16" i="11"/>
  <c r="G16" i="11"/>
  <c r="F16" i="11"/>
  <c r="J15" i="11"/>
  <c r="G15" i="11"/>
  <c r="F15" i="11"/>
  <c r="J14" i="11"/>
  <c r="G14" i="11"/>
  <c r="F14" i="11"/>
  <c r="J13" i="11"/>
  <c r="G13" i="11"/>
  <c r="F13" i="11"/>
  <c r="J12" i="11"/>
  <c r="G12" i="11"/>
  <c r="F12" i="11"/>
  <c r="J11" i="11"/>
  <c r="G11" i="11"/>
  <c r="F11" i="11"/>
  <c r="J10" i="11"/>
  <c r="G10" i="11"/>
  <c r="F10" i="11"/>
  <c r="J9" i="11"/>
  <c r="G9" i="11"/>
  <c r="F9" i="11"/>
  <c r="J8" i="11"/>
  <c r="G8" i="11"/>
  <c r="F8" i="11"/>
  <c r="G57" i="9"/>
  <c r="G52" i="9"/>
  <c r="J56" i="9"/>
  <c r="I56" i="9"/>
  <c r="G56" i="9"/>
  <c r="E56" i="9"/>
  <c r="B56" i="9"/>
  <c r="J55" i="9"/>
  <c r="I55" i="9"/>
  <c r="G55" i="9"/>
  <c r="E55" i="9"/>
  <c r="B55" i="9"/>
  <c r="J54" i="9"/>
  <c r="I54" i="9"/>
  <c r="G54" i="9"/>
  <c r="E54" i="9"/>
  <c r="B54" i="9"/>
  <c r="J51" i="9"/>
  <c r="I51" i="9"/>
  <c r="G51" i="9"/>
  <c r="E51" i="9"/>
  <c r="B51" i="9"/>
  <c r="J50" i="9"/>
  <c r="I50" i="9"/>
  <c r="G50" i="9"/>
  <c r="E50" i="9"/>
  <c r="B50" i="9"/>
  <c r="J49" i="9"/>
  <c r="I49" i="9"/>
  <c r="G49" i="9"/>
  <c r="E49" i="9"/>
  <c r="B49" i="9"/>
  <c r="J48" i="9"/>
  <c r="I48" i="9"/>
  <c r="G48" i="9"/>
  <c r="E48" i="9"/>
  <c r="B48" i="9"/>
  <c r="J47" i="9"/>
  <c r="I47" i="9"/>
  <c r="G47" i="9"/>
  <c r="E47" i="9"/>
  <c r="B47" i="9"/>
  <c r="J46" i="9"/>
  <c r="I46" i="9"/>
  <c r="G46" i="9"/>
  <c r="E46" i="9"/>
  <c r="B46" i="9"/>
  <c r="J45" i="9"/>
  <c r="I45" i="9"/>
  <c r="G45" i="9"/>
  <c r="E45" i="9"/>
  <c r="B45" i="9"/>
  <c r="J44" i="9"/>
  <c r="I44" i="9"/>
  <c r="G44" i="9"/>
  <c r="E44" i="9"/>
  <c r="B44" i="9"/>
  <c r="J43" i="9"/>
  <c r="I43" i="9"/>
  <c r="G43" i="9"/>
  <c r="E43" i="9"/>
  <c r="B43" i="9"/>
  <c r="J42" i="9"/>
  <c r="I42" i="9"/>
  <c r="G42" i="9"/>
  <c r="E42" i="9"/>
  <c r="B42" i="9"/>
  <c r="J41" i="9"/>
  <c r="I41" i="9"/>
  <c r="G41" i="9"/>
  <c r="E41" i="9"/>
  <c r="B41" i="9"/>
  <c r="J40" i="9"/>
  <c r="I40" i="9"/>
  <c r="G40" i="9"/>
  <c r="E40" i="9"/>
  <c r="B40" i="9"/>
  <c r="J39" i="9"/>
  <c r="I39" i="9"/>
  <c r="G39" i="9"/>
  <c r="E39" i="9"/>
  <c r="B39" i="9"/>
  <c r="J38" i="9"/>
  <c r="I38" i="9"/>
  <c r="G38" i="9"/>
  <c r="E38" i="9"/>
  <c r="B38" i="9"/>
  <c r="J37" i="9"/>
  <c r="I37" i="9"/>
  <c r="G37" i="9"/>
  <c r="E37" i="9"/>
  <c r="B37" i="9"/>
  <c r="J36" i="9"/>
  <c r="I36" i="9"/>
  <c r="G36" i="9"/>
  <c r="E36" i="9"/>
  <c r="B36" i="9"/>
  <c r="J35" i="9"/>
  <c r="I35" i="9"/>
  <c r="G35" i="9"/>
  <c r="E35" i="9"/>
  <c r="B35" i="9"/>
  <c r="H57" i="9"/>
  <c r="E57" i="9"/>
  <c r="D57" i="9"/>
  <c r="C57" i="9"/>
  <c r="B57" i="9"/>
  <c r="F57" i="9"/>
  <c r="H52" i="9"/>
  <c r="D52" i="9"/>
  <c r="C52" i="9"/>
  <c r="B52" i="9"/>
  <c r="F52" i="9"/>
  <c r="J30" i="9"/>
  <c r="H30" i="9"/>
  <c r="E30" i="9"/>
  <c r="D30" i="9"/>
  <c r="G30" i="9" s="1"/>
  <c r="C30" i="9"/>
  <c r="B30" i="9"/>
  <c r="J25" i="9"/>
  <c r="H25" i="9"/>
  <c r="E25" i="9"/>
  <c r="D25" i="9"/>
  <c r="C25" i="9"/>
  <c r="B25" i="9"/>
  <c r="J29" i="9"/>
  <c r="G29" i="9"/>
  <c r="F29" i="9"/>
  <c r="J28" i="9"/>
  <c r="G28" i="9"/>
  <c r="F28" i="9"/>
  <c r="F30" i="9" s="1"/>
  <c r="J27" i="9"/>
  <c r="G27" i="9"/>
  <c r="F27" i="9"/>
  <c r="J24" i="9"/>
  <c r="G24" i="9"/>
  <c r="F24" i="9"/>
  <c r="J23" i="9"/>
  <c r="G23" i="9"/>
  <c r="F23" i="9"/>
  <c r="J22" i="9"/>
  <c r="G22" i="9"/>
  <c r="F22" i="9"/>
  <c r="J21" i="9"/>
  <c r="G21" i="9"/>
  <c r="F21" i="9"/>
  <c r="J20" i="9"/>
  <c r="G20" i="9"/>
  <c r="F20" i="9"/>
  <c r="J19" i="9"/>
  <c r="G19" i="9"/>
  <c r="F19" i="9"/>
  <c r="J18" i="9"/>
  <c r="G18" i="9"/>
  <c r="F18" i="9"/>
  <c r="J17" i="9"/>
  <c r="G17" i="9"/>
  <c r="F17" i="9"/>
  <c r="J16" i="9"/>
  <c r="G16" i="9"/>
  <c r="F16" i="9"/>
  <c r="J15" i="9"/>
  <c r="G15" i="9"/>
  <c r="F15" i="9"/>
  <c r="J14" i="9"/>
  <c r="G14" i="9"/>
  <c r="F14" i="9"/>
  <c r="J13" i="9"/>
  <c r="G13" i="9"/>
  <c r="F13" i="9"/>
  <c r="J12" i="9"/>
  <c r="G12" i="9"/>
  <c r="F12" i="9"/>
  <c r="J11" i="9"/>
  <c r="G11" i="9"/>
  <c r="F11" i="9"/>
  <c r="J10" i="9"/>
  <c r="G10" i="9"/>
  <c r="F10" i="9"/>
  <c r="J9" i="9"/>
  <c r="G9" i="9"/>
  <c r="F9" i="9"/>
  <c r="J8" i="9"/>
  <c r="G8" i="9"/>
  <c r="F8" i="9"/>
  <c r="G29" i="8"/>
  <c r="G24" i="8"/>
  <c r="J28" i="8"/>
  <c r="I28" i="8"/>
  <c r="G28" i="8"/>
  <c r="E28" i="8"/>
  <c r="B28" i="8"/>
  <c r="J27" i="8"/>
  <c r="I27" i="8"/>
  <c r="G27" i="8"/>
  <c r="E27" i="8"/>
  <c r="B27" i="8"/>
  <c r="J26" i="8"/>
  <c r="I26" i="8"/>
  <c r="G26" i="8"/>
  <c r="E26" i="8"/>
  <c r="E29" i="8" s="1"/>
  <c r="B26" i="8"/>
  <c r="J23" i="8"/>
  <c r="I23" i="8"/>
  <c r="G23" i="8"/>
  <c r="E23" i="8"/>
  <c r="E24" i="8" s="1"/>
  <c r="B23" i="8"/>
  <c r="J22" i="8"/>
  <c r="I22" i="8"/>
  <c r="G22" i="8"/>
  <c r="E22" i="8"/>
  <c r="B22" i="8"/>
  <c r="J21" i="8"/>
  <c r="I21" i="8"/>
  <c r="G21" i="8"/>
  <c r="E21" i="8"/>
  <c r="B21" i="8"/>
  <c r="H29" i="8"/>
  <c r="D29" i="8"/>
  <c r="C29" i="8"/>
  <c r="B29" i="8"/>
  <c r="J29" i="8"/>
  <c r="F29" i="8"/>
  <c r="H24" i="8"/>
  <c r="D24" i="8"/>
  <c r="C24" i="8"/>
  <c r="B24" i="8"/>
  <c r="F24" i="8"/>
  <c r="J16" i="8"/>
  <c r="H16" i="8"/>
  <c r="E16" i="8"/>
  <c r="D16" i="8"/>
  <c r="G16" i="8" s="1"/>
  <c r="C16" i="8"/>
  <c r="B16" i="8"/>
  <c r="J11" i="8"/>
  <c r="H11" i="8"/>
  <c r="E11" i="8"/>
  <c r="D11" i="8"/>
  <c r="G11" i="8" s="1"/>
  <c r="C11" i="8"/>
  <c r="B11" i="8"/>
  <c r="J15" i="8"/>
  <c r="G15" i="8"/>
  <c r="F15" i="8"/>
  <c r="J14" i="8"/>
  <c r="G14" i="8"/>
  <c r="F14" i="8"/>
  <c r="F16" i="8" s="1"/>
  <c r="J13" i="8"/>
  <c r="G13" i="8"/>
  <c r="F13" i="8"/>
  <c r="J10" i="8"/>
  <c r="G10" i="8"/>
  <c r="F10" i="8"/>
  <c r="F11" i="8" s="1"/>
  <c r="J9" i="8"/>
  <c r="G9" i="8"/>
  <c r="F9" i="8"/>
  <c r="J8" i="8"/>
  <c r="G8" i="8"/>
  <c r="F8" i="8"/>
  <c r="G59" i="7"/>
  <c r="G54" i="7"/>
  <c r="J58" i="7"/>
  <c r="I58" i="7"/>
  <c r="G58" i="7"/>
  <c r="E58" i="7"/>
  <c r="B58" i="7"/>
  <c r="J57" i="7"/>
  <c r="I57" i="7"/>
  <c r="G57" i="7"/>
  <c r="E57" i="7"/>
  <c r="B57" i="7"/>
  <c r="J56" i="7"/>
  <c r="I56" i="7"/>
  <c r="G56" i="7"/>
  <c r="E56" i="7"/>
  <c r="B56" i="7"/>
  <c r="J53" i="7"/>
  <c r="I53" i="7"/>
  <c r="G53" i="7"/>
  <c r="E53" i="7"/>
  <c r="B53" i="7"/>
  <c r="J52" i="7"/>
  <c r="I52" i="7"/>
  <c r="G52" i="7"/>
  <c r="E52" i="7"/>
  <c r="B52" i="7"/>
  <c r="J51" i="7"/>
  <c r="I51" i="7"/>
  <c r="G51" i="7"/>
  <c r="E51" i="7"/>
  <c r="B51" i="7"/>
  <c r="J50" i="7"/>
  <c r="I50" i="7"/>
  <c r="G50" i="7"/>
  <c r="E50" i="7"/>
  <c r="B50" i="7"/>
  <c r="J49" i="7"/>
  <c r="I49" i="7"/>
  <c r="G49" i="7"/>
  <c r="E49" i="7"/>
  <c r="B49" i="7"/>
  <c r="J48" i="7"/>
  <c r="I48" i="7"/>
  <c r="G48" i="7"/>
  <c r="E48" i="7"/>
  <c r="B48" i="7"/>
  <c r="J47" i="7"/>
  <c r="I47" i="7"/>
  <c r="G47" i="7"/>
  <c r="E47" i="7"/>
  <c r="B47" i="7"/>
  <c r="J46" i="7"/>
  <c r="I46" i="7"/>
  <c r="G46" i="7"/>
  <c r="E46" i="7"/>
  <c r="B46" i="7"/>
  <c r="J45" i="7"/>
  <c r="I45" i="7"/>
  <c r="G45" i="7"/>
  <c r="E45" i="7"/>
  <c r="B45" i="7"/>
  <c r="J44" i="7"/>
  <c r="I44" i="7"/>
  <c r="G44" i="7"/>
  <c r="E44" i="7"/>
  <c r="B44" i="7"/>
  <c r="J43" i="7"/>
  <c r="I43" i="7"/>
  <c r="G43" i="7"/>
  <c r="E43" i="7"/>
  <c r="B43" i="7"/>
  <c r="J42" i="7"/>
  <c r="I42" i="7"/>
  <c r="G42" i="7"/>
  <c r="E42" i="7"/>
  <c r="B42" i="7"/>
  <c r="J41" i="7"/>
  <c r="I41" i="7"/>
  <c r="G41" i="7"/>
  <c r="E41" i="7"/>
  <c r="B41" i="7"/>
  <c r="J40" i="7"/>
  <c r="I40" i="7"/>
  <c r="G40" i="7"/>
  <c r="E40" i="7"/>
  <c r="B40" i="7"/>
  <c r="J39" i="7"/>
  <c r="I39" i="7"/>
  <c r="G39" i="7"/>
  <c r="E39" i="7"/>
  <c r="B39" i="7"/>
  <c r="J38" i="7"/>
  <c r="I38" i="7"/>
  <c r="G38" i="7"/>
  <c r="E38" i="7"/>
  <c r="B38" i="7"/>
  <c r="J37" i="7"/>
  <c r="I37" i="7"/>
  <c r="G37" i="7"/>
  <c r="E37" i="7"/>
  <c r="B37" i="7"/>
  <c r="J36" i="7"/>
  <c r="I36" i="7"/>
  <c r="G36" i="7"/>
  <c r="E36" i="7"/>
  <c r="B36" i="7"/>
  <c r="H59" i="7"/>
  <c r="E59" i="7"/>
  <c r="D59" i="7"/>
  <c r="C59" i="7"/>
  <c r="B59" i="7"/>
  <c r="J59" i="7"/>
  <c r="F59" i="7"/>
  <c r="H54" i="7"/>
  <c r="D54" i="7"/>
  <c r="C54" i="7"/>
  <c r="F54" i="7"/>
  <c r="J31" i="7"/>
  <c r="H31" i="7"/>
  <c r="E31" i="7"/>
  <c r="G31" i="7" s="1"/>
  <c r="D31" i="7"/>
  <c r="C31" i="7"/>
  <c r="B31" i="7"/>
  <c r="J26" i="7"/>
  <c r="H26" i="7"/>
  <c r="E26" i="7"/>
  <c r="D26" i="7"/>
  <c r="C26" i="7"/>
  <c r="B26" i="7"/>
  <c r="J30" i="7"/>
  <c r="G30" i="7"/>
  <c r="F30" i="7"/>
  <c r="J29" i="7"/>
  <c r="G29" i="7"/>
  <c r="F29" i="7"/>
  <c r="F31" i="7" s="1"/>
  <c r="J28" i="7"/>
  <c r="G28" i="7"/>
  <c r="F28" i="7"/>
  <c r="J25" i="7"/>
  <c r="G25" i="7"/>
  <c r="F25" i="7"/>
  <c r="J24" i="7"/>
  <c r="G24" i="7"/>
  <c r="F24" i="7"/>
  <c r="J23" i="7"/>
  <c r="G23" i="7"/>
  <c r="F23" i="7"/>
  <c r="J22" i="7"/>
  <c r="G22" i="7"/>
  <c r="F22" i="7"/>
  <c r="J21" i="7"/>
  <c r="G21" i="7"/>
  <c r="F21" i="7"/>
  <c r="J20" i="7"/>
  <c r="G20" i="7"/>
  <c r="F20" i="7"/>
  <c r="J19" i="7"/>
  <c r="G19" i="7"/>
  <c r="F19" i="7"/>
  <c r="J18" i="7"/>
  <c r="G18" i="7"/>
  <c r="F18" i="7"/>
  <c r="J17" i="7"/>
  <c r="G17" i="7"/>
  <c r="F17" i="7"/>
  <c r="J16" i="7"/>
  <c r="G16" i="7"/>
  <c r="F16" i="7"/>
  <c r="J15" i="7"/>
  <c r="G15" i="7"/>
  <c r="F15" i="7"/>
  <c r="J14" i="7"/>
  <c r="G14" i="7"/>
  <c r="F14" i="7"/>
  <c r="J13" i="7"/>
  <c r="G13" i="7"/>
  <c r="F13" i="7"/>
  <c r="J12" i="7"/>
  <c r="G12" i="7"/>
  <c r="F12" i="7"/>
  <c r="J11" i="7"/>
  <c r="G11" i="7"/>
  <c r="F11" i="7"/>
  <c r="J10" i="7"/>
  <c r="G10" i="7"/>
  <c r="F10" i="7"/>
  <c r="J9" i="7"/>
  <c r="G9" i="7"/>
  <c r="F9" i="7"/>
  <c r="J8" i="7"/>
  <c r="G8" i="7"/>
  <c r="F8" i="7"/>
  <c r="G29" i="6"/>
  <c r="G24" i="6"/>
  <c r="J28" i="6"/>
  <c r="J29" i="6" s="1"/>
  <c r="I28" i="6"/>
  <c r="G28" i="6"/>
  <c r="E28" i="6"/>
  <c r="B28" i="6"/>
  <c r="J27" i="6"/>
  <c r="I27" i="6"/>
  <c r="G27" i="6"/>
  <c r="E27" i="6"/>
  <c r="B27" i="6"/>
  <c r="J26" i="6"/>
  <c r="I26" i="6"/>
  <c r="G26" i="6"/>
  <c r="E26" i="6"/>
  <c r="B26" i="6"/>
  <c r="J23" i="6"/>
  <c r="I23" i="6"/>
  <c r="G23" i="6"/>
  <c r="E23" i="6"/>
  <c r="E24" i="6" s="1"/>
  <c r="B23" i="6"/>
  <c r="J22" i="6"/>
  <c r="I22" i="6"/>
  <c r="G22" i="6"/>
  <c r="E22" i="6"/>
  <c r="B22" i="6"/>
  <c r="J21" i="6"/>
  <c r="I21" i="6"/>
  <c r="G21" i="6"/>
  <c r="E21" i="6"/>
  <c r="B21" i="6"/>
  <c r="H29" i="6"/>
  <c r="D29" i="6"/>
  <c r="C29" i="6"/>
  <c r="F29" i="6"/>
  <c r="H24" i="6"/>
  <c r="D24" i="6"/>
  <c r="C24" i="6"/>
  <c r="B24" i="6"/>
  <c r="F24" i="6"/>
  <c r="J16" i="6"/>
  <c r="H16" i="6"/>
  <c r="E16" i="6"/>
  <c r="G16" i="6" s="1"/>
  <c r="D16" i="6"/>
  <c r="C16" i="6"/>
  <c r="B16" i="6"/>
  <c r="J11" i="6"/>
  <c r="H11" i="6"/>
  <c r="E11" i="6"/>
  <c r="D11" i="6"/>
  <c r="G11" i="6" s="1"/>
  <c r="C11" i="6"/>
  <c r="B11" i="6"/>
  <c r="J15" i="6"/>
  <c r="G15" i="6"/>
  <c r="F15" i="6"/>
  <c r="J14" i="6"/>
  <c r="G14" i="6"/>
  <c r="F14" i="6"/>
  <c r="F16" i="6" s="1"/>
  <c r="J13" i="6"/>
  <c r="G13" i="6"/>
  <c r="F13" i="6"/>
  <c r="J10" i="6"/>
  <c r="G10" i="6"/>
  <c r="F10" i="6"/>
  <c r="J9" i="6"/>
  <c r="G9" i="6"/>
  <c r="F9" i="6"/>
  <c r="J8" i="6"/>
  <c r="G8" i="6"/>
  <c r="F8" i="6"/>
  <c r="G45" i="5"/>
  <c r="G40" i="5"/>
  <c r="J44" i="5"/>
  <c r="I44" i="5"/>
  <c r="G44" i="5"/>
  <c r="E44" i="5"/>
  <c r="B44" i="5"/>
  <c r="B45" i="5" s="1"/>
  <c r="J43" i="5"/>
  <c r="I43" i="5"/>
  <c r="G43" i="5"/>
  <c r="E43" i="5"/>
  <c r="B43" i="5"/>
  <c r="J42" i="5"/>
  <c r="I42" i="5"/>
  <c r="G42" i="5"/>
  <c r="E42" i="5"/>
  <c r="B42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J34" i="5"/>
  <c r="I34" i="5"/>
  <c r="G34" i="5"/>
  <c r="E34" i="5"/>
  <c r="B34" i="5"/>
  <c r="J33" i="5"/>
  <c r="I33" i="5"/>
  <c r="G33" i="5"/>
  <c r="E33" i="5"/>
  <c r="B33" i="5"/>
  <c r="J32" i="5"/>
  <c r="I32" i="5"/>
  <c r="G32" i="5"/>
  <c r="E32" i="5"/>
  <c r="B32" i="5"/>
  <c r="J31" i="5"/>
  <c r="I31" i="5"/>
  <c r="G31" i="5"/>
  <c r="E31" i="5"/>
  <c r="B31" i="5"/>
  <c r="J30" i="5"/>
  <c r="I30" i="5"/>
  <c r="G30" i="5"/>
  <c r="E30" i="5"/>
  <c r="B30" i="5"/>
  <c r="J29" i="5"/>
  <c r="I29" i="5"/>
  <c r="G29" i="5"/>
  <c r="E29" i="5"/>
  <c r="B29" i="5"/>
  <c r="H45" i="5"/>
  <c r="D45" i="5"/>
  <c r="C45" i="5"/>
  <c r="J45" i="5"/>
  <c r="F45" i="5"/>
  <c r="H40" i="5"/>
  <c r="D40" i="5"/>
  <c r="C40" i="5"/>
  <c r="F40" i="5"/>
  <c r="J24" i="5"/>
  <c r="H24" i="5"/>
  <c r="E24" i="5"/>
  <c r="G24" i="5" s="1"/>
  <c r="D24" i="5"/>
  <c r="C24" i="5"/>
  <c r="B24" i="5"/>
  <c r="J19" i="5"/>
  <c r="H19" i="5"/>
  <c r="E19" i="5"/>
  <c r="D19" i="5"/>
  <c r="C19" i="5"/>
  <c r="B19" i="5"/>
  <c r="J23" i="5"/>
  <c r="G23" i="5"/>
  <c r="F23" i="5"/>
  <c r="J22" i="5"/>
  <c r="G22" i="5"/>
  <c r="F22" i="5"/>
  <c r="F24" i="5" s="1"/>
  <c r="J21" i="5"/>
  <c r="G21" i="5"/>
  <c r="F21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55" i="3"/>
  <c r="G50" i="3"/>
  <c r="J54" i="3"/>
  <c r="I54" i="3"/>
  <c r="G54" i="3"/>
  <c r="E54" i="3"/>
  <c r="B54" i="3"/>
  <c r="J53" i="3"/>
  <c r="I53" i="3"/>
  <c r="G53" i="3"/>
  <c r="E53" i="3"/>
  <c r="B53" i="3"/>
  <c r="J52" i="3"/>
  <c r="I52" i="3"/>
  <c r="G52" i="3"/>
  <c r="E52" i="3"/>
  <c r="B52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J34" i="3"/>
  <c r="I34" i="3"/>
  <c r="G34" i="3"/>
  <c r="E34" i="3"/>
  <c r="B34" i="3"/>
  <c r="H55" i="3"/>
  <c r="E55" i="3"/>
  <c r="D55" i="3"/>
  <c r="C55" i="3"/>
  <c r="B55" i="3"/>
  <c r="J55" i="3"/>
  <c r="F55" i="3"/>
  <c r="H50" i="3"/>
  <c r="D50" i="3"/>
  <c r="C50" i="3"/>
  <c r="F50" i="3"/>
  <c r="J29" i="3"/>
  <c r="H29" i="3"/>
  <c r="E29" i="3"/>
  <c r="G29" i="3" s="1"/>
  <c r="D29" i="3"/>
  <c r="C29" i="3"/>
  <c r="B29" i="3"/>
  <c r="J24" i="3"/>
  <c r="H24" i="3"/>
  <c r="E24" i="3"/>
  <c r="D24" i="3"/>
  <c r="C24" i="3"/>
  <c r="B24" i="3"/>
  <c r="J28" i="3"/>
  <c r="G28" i="3"/>
  <c r="F28" i="3"/>
  <c r="J27" i="3"/>
  <c r="G27" i="3"/>
  <c r="F27" i="3"/>
  <c r="F29" i="3" s="1"/>
  <c r="J26" i="3"/>
  <c r="G26" i="3"/>
  <c r="F26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9" i="2"/>
  <c r="G24" i="2"/>
  <c r="J28" i="2"/>
  <c r="I28" i="2"/>
  <c r="G28" i="2"/>
  <c r="E28" i="2"/>
  <c r="B28" i="2"/>
  <c r="J27" i="2"/>
  <c r="I27" i="2"/>
  <c r="G27" i="2"/>
  <c r="E27" i="2"/>
  <c r="B27" i="2"/>
  <c r="B29" i="2" s="1"/>
  <c r="J26" i="2"/>
  <c r="I26" i="2"/>
  <c r="G26" i="2"/>
  <c r="E26" i="2"/>
  <c r="E29" i="2" s="1"/>
  <c r="B26" i="2"/>
  <c r="J23" i="2"/>
  <c r="I23" i="2"/>
  <c r="G23" i="2"/>
  <c r="E23" i="2"/>
  <c r="B23" i="2"/>
  <c r="J22" i="2"/>
  <c r="I22" i="2"/>
  <c r="G22" i="2"/>
  <c r="E22" i="2"/>
  <c r="B22" i="2"/>
  <c r="B24" i="2" s="1"/>
  <c r="J21" i="2"/>
  <c r="I21" i="2"/>
  <c r="G21" i="2"/>
  <c r="E21" i="2"/>
  <c r="B21" i="2"/>
  <c r="H29" i="2"/>
  <c r="D29" i="2"/>
  <c r="C29" i="2"/>
  <c r="F29" i="2"/>
  <c r="H24" i="2"/>
  <c r="D24" i="2"/>
  <c r="C24" i="2"/>
  <c r="F24" i="2"/>
  <c r="J16" i="2"/>
  <c r="H16" i="2"/>
  <c r="E16" i="2"/>
  <c r="G16" i="2" s="1"/>
  <c r="D16" i="2"/>
  <c r="C16" i="2"/>
  <c r="B16" i="2"/>
  <c r="J11" i="2"/>
  <c r="H11" i="2"/>
  <c r="E11" i="2"/>
  <c r="D11" i="2"/>
  <c r="C11" i="2"/>
  <c r="B11" i="2"/>
  <c r="J15" i="2"/>
  <c r="G15" i="2"/>
  <c r="F15" i="2"/>
  <c r="J14" i="2"/>
  <c r="G14" i="2"/>
  <c r="F14" i="2"/>
  <c r="F16" i="2" s="1"/>
  <c r="J13" i="2"/>
  <c r="G13" i="2"/>
  <c r="F13" i="2"/>
  <c r="J10" i="2"/>
  <c r="G10" i="2"/>
  <c r="F10" i="2"/>
  <c r="J9" i="2"/>
  <c r="G9" i="2"/>
  <c r="F9" i="2"/>
  <c r="F11" i="2" s="1"/>
  <c r="J8" i="2"/>
  <c r="G8" i="2"/>
  <c r="F8" i="2"/>
  <c r="E54" i="13" l="1"/>
  <c r="J54" i="13"/>
  <c r="B54" i="13"/>
  <c r="G31" i="13"/>
  <c r="G26" i="13"/>
  <c r="F26" i="13"/>
  <c r="J25" i="12"/>
  <c r="G9" i="12"/>
  <c r="B54" i="11"/>
  <c r="E54" i="11"/>
  <c r="J54" i="11"/>
  <c r="G31" i="11"/>
  <c r="G26" i="11"/>
  <c r="F26" i="11"/>
  <c r="J57" i="9"/>
  <c r="E52" i="9"/>
  <c r="J52" i="9"/>
  <c r="G25" i="9"/>
  <c r="F25" i="9"/>
  <c r="J24" i="8"/>
  <c r="E54" i="7"/>
  <c r="J54" i="7"/>
  <c r="B54" i="7"/>
  <c r="G26" i="7"/>
  <c r="F26" i="7"/>
  <c r="E29" i="6"/>
  <c r="B29" i="6"/>
  <c r="J24" i="6"/>
  <c r="F11" i="6"/>
  <c r="E45" i="5"/>
  <c r="J40" i="5"/>
  <c r="E40" i="5"/>
  <c r="B40" i="5"/>
  <c r="F19" i="5"/>
  <c r="G19" i="5"/>
  <c r="E50" i="3"/>
  <c r="J50" i="3"/>
  <c r="B50" i="3"/>
  <c r="G24" i="3"/>
  <c r="F24" i="3"/>
  <c r="J29" i="2"/>
  <c r="E24" i="2"/>
  <c r="J24" i="2"/>
  <c r="G11" i="2"/>
</calcChain>
</file>

<file path=xl/sharedStrings.xml><?xml version="1.0" encoding="utf-8"?>
<sst xmlns="http://schemas.openxmlformats.org/spreadsheetml/2006/main" count="816" uniqueCount="80">
  <si>
    <t>Form B4:  Inflationary Adjustments</t>
  </si>
  <si>
    <t>Agency: Transportation Department, Idaho</t>
  </si>
  <si>
    <t>Agency Number:  290</t>
  </si>
  <si>
    <t>FY  2025  Request</t>
  </si>
  <si>
    <t>Function: Contract Const/Right-of-Way Acq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</si>
  <si>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</si>
  <si>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</si>
  <si>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</si>
  <si>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</si>
  <si>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</si>
  <si>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</si>
  <si>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</si>
  <si>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</si>
  <si>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</si>
  <si>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</si>
  <si>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</si>
  <si>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</si>
  <si>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</si>
  <si>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</si>
  <si>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</si>
  <si>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</si>
  <si>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</si>
  <si>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</si>
  <si>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</si>
  <si>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</si>
  <si>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</si>
  <si>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</si>
  <si>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</si>
  <si>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Federal Payments To Subgrantees</t>
  </si>
  <si>
    <t>Miscellaneous Payments As Agent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</si>
  <si>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</si>
  <si>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</si>
  <si>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</si>
  <si>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</si>
  <si>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</si>
  <si>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</si>
  <si>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</si>
  <si>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</si>
  <si>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</si>
  <si>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</si>
  <si>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</si>
  <si>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</si>
  <si>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</si>
  <si>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</si>
  <si>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</si>
  <si>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</si>
  <si>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</si>
  <si>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</si>
  <si>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</si>
  <si>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</si>
  <si>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</si>
  <si>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</si>
  <si>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</si>
  <si>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</si>
  <si>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</si>
  <si>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</si>
  <si>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</si>
  <si>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</si>
  <si>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</si>
  <si>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</si>
  <si>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</si>
  <si>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</si>
  <si>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</si>
  <si>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</si>
  <si>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</si>
  <si>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</si>
  <si>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</si>
  <si>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</si>
  <si>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</si>
  <si>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Utility Charges</t>
  </si>
  <si>
    <t>Rentals &amp; Operating Leases</t>
  </si>
  <si>
    <t>Miscellaneous Expenditures</t>
  </si>
  <si>
    <t>Part B:
Operating Expenditures
Summary Object</t>
  </si>
  <si>
    <t>Function: Capital Facilities</t>
  </si>
  <si>
    <t>Function: Highway Operations</t>
  </si>
  <si>
    <t>Manufacturing &amp; Merchandising Costs</t>
  </si>
  <si>
    <t>Insurance</t>
  </si>
  <si>
    <t>Function: Administration</t>
  </si>
  <si>
    <t>Function: Motor Vehicles</t>
  </si>
  <si>
    <t>Function: Aeronautics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</si>
</sst>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048DB-446D-49E5-BD13-7D5387AF960B}">
  <dimension ref="A1:J59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56</v>
      </c>
      <c r="B8" s="11">
        <v>29125.02</v>
      </c>
      <c r="C8" s="11">
        <v>29455.599999999999</v>
      </c>
      <c r="D8" s="11">
        <v>32021.75</v>
      </c>
      <c r="E8" s="11">
        <v>31506.33</v>
      </c>
      <c r="F8" s="11">
        <f>E8- D8</f>
        <v>-515.41999999999825</v>
      </c>
      <c r="G8" s="14">
        <f>(E8- D8)/D8</f>
        <v>-1.6095934794319432E-2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57</v>
      </c>
      <c r="B9" s="18">
        <v>56917.66</v>
      </c>
      <c r="C9" s="18">
        <v>55588.04</v>
      </c>
      <c r="D9" s="18">
        <v>60765.93</v>
      </c>
      <c r="E9" s="18">
        <v>61314</v>
      </c>
      <c r="F9" s="18">
        <f>E9- D9</f>
        <v>548.06999999999971</v>
      </c>
      <c r="G9" s="19">
        <f>(E9- D9)/D9</f>
        <v>9.0193633175695617E-3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58</v>
      </c>
      <c r="B10" s="18">
        <v>6167.75</v>
      </c>
      <c r="C10" s="18">
        <v>18279.240000000002</v>
      </c>
      <c r="D10" s="18">
        <v>18585.57</v>
      </c>
      <c r="E10" s="18">
        <v>4644.37</v>
      </c>
      <c r="F10" s="18">
        <f>E10- D10</f>
        <v>-13941.2</v>
      </c>
      <c r="G10" s="19">
        <f>(E10- D10)/D10</f>
        <v>-0.75010882098316067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59</v>
      </c>
      <c r="B11" s="18">
        <v>760103.14</v>
      </c>
      <c r="C11" s="18">
        <v>469934.55</v>
      </c>
      <c r="D11" s="18">
        <v>182581.23</v>
      </c>
      <c r="E11" s="18">
        <v>229181.7</v>
      </c>
      <c r="F11" s="18">
        <f>E11- D11</f>
        <v>46600.47</v>
      </c>
      <c r="G11" s="19">
        <f>(E11- D11)/D11</f>
        <v>0.25523143863145187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60</v>
      </c>
      <c r="B12" s="18">
        <v>52320.98</v>
      </c>
      <c r="C12" s="18">
        <v>40485.300000000003</v>
      </c>
      <c r="D12" s="18">
        <v>48310.17</v>
      </c>
      <c r="E12" s="18">
        <v>58221.39</v>
      </c>
      <c r="F12" s="18">
        <f>E12- D12</f>
        <v>9911.2200000000012</v>
      </c>
      <c r="G12" s="19">
        <f>(E12- D12)/D12</f>
        <v>0.20515804436208776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61</v>
      </c>
      <c r="B13" s="18">
        <v>0</v>
      </c>
      <c r="C13" s="18">
        <v>202.95</v>
      </c>
      <c r="D13" s="18">
        <v>735.97</v>
      </c>
      <c r="E13" s="18">
        <v>1936.58</v>
      </c>
      <c r="F13" s="18">
        <f>E13- D13</f>
        <v>1200.6099999999999</v>
      </c>
      <c r="G13" s="19">
        <f>(E13- D13)/D13</f>
        <v>1.6313300813891869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62</v>
      </c>
      <c r="B14" s="18">
        <v>13629.46</v>
      </c>
      <c r="C14" s="18">
        <v>17641.939999999999</v>
      </c>
      <c r="D14" s="18">
        <v>16149.32</v>
      </c>
      <c r="E14" s="18">
        <v>31218.07</v>
      </c>
      <c r="F14" s="18">
        <f>E14- D14</f>
        <v>15068.75</v>
      </c>
      <c r="G14" s="19">
        <f>(E14- D14)/D14</f>
        <v>0.93308882355418066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63</v>
      </c>
      <c r="B15" s="18">
        <v>66683.399999999994</v>
      </c>
      <c r="C15" s="18">
        <v>50884.57</v>
      </c>
      <c r="D15" s="18">
        <v>56879.71</v>
      </c>
      <c r="E15" s="18">
        <v>66868.09</v>
      </c>
      <c r="F15" s="18">
        <f>E15- D15</f>
        <v>9988.3799999999974</v>
      </c>
      <c r="G15" s="19">
        <f>(E15- D15)/D15</f>
        <v>0.17560532569522591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64</v>
      </c>
      <c r="B16" s="18">
        <v>4018.08</v>
      </c>
      <c r="C16" s="18">
        <v>3409.5</v>
      </c>
      <c r="D16" s="18">
        <v>4966.49</v>
      </c>
      <c r="E16" s="18">
        <v>6867.39</v>
      </c>
      <c r="F16" s="18">
        <f>E16- D16</f>
        <v>1900.9000000000005</v>
      </c>
      <c r="G16" s="19">
        <f>(E16- D16)/D16</f>
        <v>0.38274515804924619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65</v>
      </c>
      <c r="B17" s="18">
        <v>85644.17</v>
      </c>
      <c r="C17" s="18">
        <v>97655.69</v>
      </c>
      <c r="D17" s="18">
        <v>165999.25</v>
      </c>
      <c r="E17" s="18">
        <v>142219.66</v>
      </c>
      <c r="F17" s="18">
        <f>E17- D17</f>
        <v>-23779.589999999997</v>
      </c>
      <c r="G17" s="19">
        <f>(E17- D17)/D17</f>
        <v>-0.14325118938790385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75</v>
      </c>
      <c r="B18" s="18">
        <v>1312.6</v>
      </c>
      <c r="C18" s="18">
        <v>1300</v>
      </c>
      <c r="D18" s="18">
        <v>1478.59</v>
      </c>
      <c r="E18" s="18">
        <v>2214.75</v>
      </c>
      <c r="F18" s="18">
        <f>E18- D18</f>
        <v>736.16000000000008</v>
      </c>
      <c r="G18" s="19">
        <f>(E18- D18)/D18</f>
        <v>0.49787973677625313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66</v>
      </c>
      <c r="B19" s="18">
        <v>3427.5</v>
      </c>
      <c r="C19" s="18">
        <v>3674.9</v>
      </c>
      <c r="D19" s="18">
        <v>5539.05</v>
      </c>
      <c r="E19" s="18">
        <v>3939.96</v>
      </c>
      <c r="F19" s="18">
        <f>E19- D19</f>
        <v>-1599.0900000000001</v>
      </c>
      <c r="G19" s="19">
        <f>(E19- D19)/D19</f>
        <v>-0.28869390960543778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67</v>
      </c>
      <c r="B20" s="18">
        <v>51779.16</v>
      </c>
      <c r="C20" s="18">
        <v>48418.6</v>
      </c>
      <c r="D20" s="18">
        <v>56746.71</v>
      </c>
      <c r="E20" s="18">
        <v>319097.93</v>
      </c>
      <c r="F20" s="18">
        <f>E20- D20</f>
        <v>262351.21999999997</v>
      </c>
      <c r="G20" s="19">
        <f>(E20- D20)/D20</f>
        <v>4.6231970100116815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68</v>
      </c>
      <c r="B21" s="18">
        <v>20876.43</v>
      </c>
      <c r="C21" s="18">
        <v>14166.52</v>
      </c>
      <c r="D21" s="18">
        <v>14902.14</v>
      </c>
      <c r="E21" s="18">
        <v>41152.89</v>
      </c>
      <c r="F21" s="18">
        <f>E21- D21</f>
        <v>26250.75</v>
      </c>
      <c r="G21" s="19">
        <f>(E21- D21)/D21</f>
        <v>1.7615423019781051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76</v>
      </c>
      <c r="B22" s="18">
        <v>58450.65</v>
      </c>
      <c r="C22" s="18">
        <v>63635.68</v>
      </c>
      <c r="D22" s="18">
        <v>34473.300000000003</v>
      </c>
      <c r="E22" s="18">
        <v>83862.78</v>
      </c>
      <c r="F22" s="18">
        <f>E22- D22</f>
        <v>49389.479999999996</v>
      </c>
      <c r="G22" s="19">
        <f>(E22- D22)/D22</f>
        <v>1.4326879062926958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69</v>
      </c>
      <c r="B23" s="18">
        <v>30513.89</v>
      </c>
      <c r="C23" s="18">
        <v>30222.11</v>
      </c>
      <c r="D23" s="18">
        <v>41326.339999999997</v>
      </c>
      <c r="E23" s="18">
        <v>44476.95</v>
      </c>
      <c r="F23" s="18">
        <f>E23- D23</f>
        <v>3150.6100000000006</v>
      </c>
      <c r="G23" s="19">
        <f>(E23- D23)/D23</f>
        <v>7.6237334348989064E-2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70</v>
      </c>
      <c r="B24" s="18">
        <v>21549.78</v>
      </c>
      <c r="C24" s="18">
        <v>26745.96</v>
      </c>
      <c r="D24" s="18">
        <v>11012.56</v>
      </c>
      <c r="E24" s="18">
        <v>11217.82</v>
      </c>
      <c r="F24" s="18">
        <f>E24- D24</f>
        <v>205.26000000000022</v>
      </c>
      <c r="G24" s="19">
        <f>(E24- D24)/D24</f>
        <v>1.8638717972932744E-2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71</v>
      </c>
      <c r="B25" s="18">
        <v>2930.84</v>
      </c>
      <c r="C25" s="18">
        <v>187.86</v>
      </c>
      <c r="D25" s="18">
        <v>3812.23</v>
      </c>
      <c r="E25" s="18">
        <v>2926.85</v>
      </c>
      <c r="F25" s="18">
        <f>E25- D25</f>
        <v>-885.38000000000011</v>
      </c>
      <c r="G25" s="19">
        <f>(E25- D25)/D25</f>
        <v>-0.23224726734745807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31</v>
      </c>
      <c r="B26" s="24">
        <f>SUM(B8:B25)</f>
        <v>1265450.5099999998</v>
      </c>
      <c r="C26" s="24">
        <f>SUM(C8:C25)</f>
        <v>971889.00999999989</v>
      </c>
      <c r="D26" s="24">
        <f>SUM(D8:D25)</f>
        <v>756286.30999999994</v>
      </c>
      <c r="E26" s="24">
        <f>SUM(E8:E25)</f>
        <v>1142867.51</v>
      </c>
      <c r="F26" s="24">
        <f>SUM(F8:F25)</f>
        <v>386581.19999999995</v>
      </c>
      <c r="G26" s="25">
        <f>(E26- D26)/D26</f>
        <v>0.5111572097609437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32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34</v>
      </c>
      <c r="B29" s="18">
        <v>1265450.51</v>
      </c>
      <c r="C29" s="18">
        <v>971889.01</v>
      </c>
      <c r="D29" s="18">
        <v>756286.31</v>
      </c>
      <c r="E29" s="18">
        <v>1142867.51</v>
      </c>
      <c r="F29" s="18">
        <f>E29- D29</f>
        <v>386581.19999999995</v>
      </c>
      <c r="G29" s="19">
        <f>(E29- D29)/D29</f>
        <v>0.51115720976094348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31</v>
      </c>
      <c r="B31" s="27">
        <f>SUM(B28:B30)</f>
        <v>1265450.51</v>
      </c>
      <c r="C31" s="27">
        <f>SUM(C28:C30)</f>
        <v>971889.01</v>
      </c>
      <c r="D31" s="27">
        <f>SUM(D28:D30)</f>
        <v>756286.31</v>
      </c>
      <c r="E31" s="27">
        <f>SUM(E28:E30)</f>
        <v>1142867.51</v>
      </c>
      <c r="F31" s="27">
        <f>SUM(F28:F30)</f>
        <v>386581.19999999995</v>
      </c>
      <c r="G31" s="28">
        <f>(E31- D31)/D31</f>
        <v>0.51115720976094348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36</v>
      </c>
      <c r="B34" s="3" t="s">
        <v>37</v>
      </c>
      <c r="C34" s="3" t="s">
        <v>38</v>
      </c>
      <c r="D34" s="3" t="s">
        <v>39</v>
      </c>
      <c r="E34" s="3" t="s">
        <v>40</v>
      </c>
      <c r="F34" s="3" t="s">
        <v>41</v>
      </c>
      <c r="G34" s="3" t="s">
        <v>42</v>
      </c>
      <c r="H34" s="3" t="s">
        <v>43</v>
      </c>
      <c r="I34" s="3" t="s">
        <v>44</v>
      </c>
      <c r="J34" s="3" t="s">
        <v>45</v>
      </c>
    </row>
    <row r="35" spans="1:10" ht="36.950000000000003" customHeight="1" x14ac:dyDescent="0.2">
      <c r="A35" s="6" t="s">
        <v>72</v>
      </c>
      <c r="B35" s="7" t="s">
        <v>47</v>
      </c>
      <c r="C35" s="7" t="s">
        <v>48</v>
      </c>
      <c r="D35" s="7" t="s">
        <v>49</v>
      </c>
      <c r="E35" s="7" t="s">
        <v>50</v>
      </c>
      <c r="F35" s="7" t="s">
        <v>51</v>
      </c>
      <c r="G35" s="7" t="s">
        <v>52</v>
      </c>
      <c r="H35" s="7" t="s">
        <v>53</v>
      </c>
      <c r="I35" s="7" t="s">
        <v>52</v>
      </c>
      <c r="J35" s="8" t="s">
        <v>54</v>
      </c>
    </row>
    <row r="36" spans="1:10" ht="13.5" customHeight="1" x14ac:dyDescent="0.2">
      <c r="A36" s="9" t="s">
        <v>56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57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58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59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60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61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62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63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64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65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75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66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67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68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76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69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70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71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31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32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33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34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35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31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BFC5-B79C-4327-9051-EEC484C6A1F1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689207.48</v>
      </c>
      <c r="C8" s="11">
        <v>1048787.02</v>
      </c>
      <c r="D8" s="11">
        <v>569924.17000000004</v>
      </c>
      <c r="E8" s="11">
        <v>899486.58</v>
      </c>
      <c r="F8" s="11">
        <f>E8- D8</f>
        <v>329562.40999999992</v>
      </c>
      <c r="G8" s="14">
        <f>(E8- D8)/D8</f>
        <v>0.57825659508351768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1498.85</v>
      </c>
      <c r="C9" s="18">
        <v>49050.7</v>
      </c>
      <c r="D9" s="18">
        <v>2000000</v>
      </c>
      <c r="E9" s="18">
        <v>48000000</v>
      </c>
      <c r="F9" s="18">
        <f>E9- D9</f>
        <v>46000000</v>
      </c>
      <c r="G9" s="19">
        <f>(E9- D9)/D9</f>
        <v>23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0</v>
      </c>
      <c r="C10" s="18">
        <v>0</v>
      </c>
      <c r="D10" s="18">
        <v>0</v>
      </c>
      <c r="E10" s="18">
        <v>20000000</v>
      </c>
      <c r="F10" s="18">
        <f>E10- D10</f>
        <v>20000000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31</v>
      </c>
      <c r="B11" s="24">
        <f>SUM(B8:B10)</f>
        <v>690706.33</v>
      </c>
      <c r="C11" s="24">
        <f>SUM(C8:C10)</f>
        <v>1097837.72</v>
      </c>
      <c r="D11" s="24">
        <f>SUM(D8:D10)</f>
        <v>2569924.17</v>
      </c>
      <c r="E11" s="24">
        <f>SUM(E8:E10)</f>
        <v>68899486.579999998</v>
      </c>
      <c r="F11" s="24">
        <f>SUM(F8:F10)</f>
        <v>66329562.409999996</v>
      </c>
      <c r="G11" s="25">
        <f>(E11- D11)/D11</f>
        <v>25.809929796488898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32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33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690706.33</v>
      </c>
      <c r="C14" s="18">
        <v>1097837.72</v>
      </c>
      <c r="D14" s="18">
        <v>2569924.17</v>
      </c>
      <c r="E14" s="18">
        <v>58899486.579999998</v>
      </c>
      <c r="F14" s="18">
        <f>E14- D14</f>
        <v>56329562.409999996</v>
      </c>
      <c r="G14" s="19">
        <f>(E14- D14)/D14</f>
        <v>21.918764400741054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31</v>
      </c>
      <c r="B16" s="27">
        <f>SUM(B13:B15)</f>
        <v>690706.33</v>
      </c>
      <c r="C16" s="27">
        <f>SUM(C13:C15)</f>
        <v>1097837.72</v>
      </c>
      <c r="D16" s="27">
        <f>SUM(D13:D15)</f>
        <v>2569924.17</v>
      </c>
      <c r="E16" s="27">
        <f>SUM(E13:E15)</f>
        <v>58899486.579999998</v>
      </c>
      <c r="F16" s="27">
        <f>SUM(F13:F15)</f>
        <v>56329562.409999996</v>
      </c>
      <c r="G16" s="28">
        <f>(E16- D16)/D16</f>
        <v>21.918764400741054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42</v>
      </c>
      <c r="H19" s="3" t="s">
        <v>43</v>
      </c>
      <c r="I19" s="3" t="s">
        <v>44</v>
      </c>
      <c r="J19" s="3" t="s">
        <v>45</v>
      </c>
    </row>
    <row r="20" spans="1:10" ht="36.950000000000003" customHeight="1" x14ac:dyDescent="0.2">
      <c r="A20" s="6" t="s">
        <v>46</v>
      </c>
      <c r="B20" s="7" t="s">
        <v>47</v>
      </c>
      <c r="C20" s="7" t="s">
        <v>48</v>
      </c>
      <c r="D20" s="7" t="s">
        <v>49</v>
      </c>
      <c r="E20" s="7" t="s">
        <v>50</v>
      </c>
      <c r="F20" s="7" t="s">
        <v>51</v>
      </c>
      <c r="G20" s="7" t="s">
        <v>52</v>
      </c>
      <c r="H20" s="7" t="s">
        <v>53</v>
      </c>
      <c r="I20" s="7" t="s">
        <v>52</v>
      </c>
      <c r="J20" s="8" t="s">
        <v>54</v>
      </c>
    </row>
    <row r="21" spans="1:10" ht="13.5" customHeight="1" x14ac:dyDescent="0.2">
      <c r="A21" s="9" t="s">
        <v>28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29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30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31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32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33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34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35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31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BD5F-1693-4182-BF5C-E18AD9E027C2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30</v>
      </c>
      <c r="B8" s="11">
        <v>755435.17</v>
      </c>
      <c r="C8" s="11">
        <v>665193.77</v>
      </c>
      <c r="D8" s="11">
        <v>585984.71</v>
      </c>
      <c r="E8" s="11">
        <v>6665130.79</v>
      </c>
      <c r="F8" s="11">
        <f>E8- D8</f>
        <v>6079146.0800000001</v>
      </c>
      <c r="G8" s="14">
        <f>(E8- D8)/D8</f>
        <v>10.374240106025976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31</v>
      </c>
      <c r="B9" s="24">
        <f>SUM(B8:B8)</f>
        <v>755435.17</v>
      </c>
      <c r="C9" s="24">
        <f>SUM(C8:C8)</f>
        <v>665193.77</v>
      </c>
      <c r="D9" s="24">
        <f>SUM(D8:D8)</f>
        <v>585984.71</v>
      </c>
      <c r="E9" s="24">
        <f>SUM(E8:E8)</f>
        <v>6665130.79</v>
      </c>
      <c r="F9" s="24">
        <f>SUM(F8:F8)</f>
        <v>6079146.0800000001</v>
      </c>
      <c r="G9" s="25">
        <f>(E9- D9)/D9</f>
        <v>10.374240106025976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32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33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34</v>
      </c>
      <c r="B12" s="18">
        <v>755435.17</v>
      </c>
      <c r="C12" s="18">
        <v>665193.77</v>
      </c>
      <c r="D12" s="18">
        <v>585984.71</v>
      </c>
      <c r="E12" s="18">
        <v>6665130.79</v>
      </c>
      <c r="F12" s="18">
        <f>E12- D12</f>
        <v>6079146.0800000001</v>
      </c>
      <c r="G12" s="19">
        <f>(E12- D12)/D12</f>
        <v>10.374240106025976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35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31</v>
      </c>
      <c r="B14" s="27">
        <f>SUM(B11:B13)</f>
        <v>755435.17</v>
      </c>
      <c r="C14" s="27">
        <f>SUM(C11:C13)</f>
        <v>665193.77</v>
      </c>
      <c r="D14" s="27">
        <f>SUM(D11:D13)</f>
        <v>585984.71</v>
      </c>
      <c r="E14" s="27">
        <f>SUM(E11:E13)</f>
        <v>6665130.79</v>
      </c>
      <c r="F14" s="27">
        <f>SUM(F11:F13)</f>
        <v>6079146.0800000001</v>
      </c>
      <c r="G14" s="28">
        <f>(E14- D14)/D14</f>
        <v>10.374240106025976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36</v>
      </c>
      <c r="B17" s="3" t="s">
        <v>37</v>
      </c>
      <c r="C17" s="3" t="s">
        <v>38</v>
      </c>
      <c r="D17" s="3" t="s">
        <v>39</v>
      </c>
      <c r="E17" s="3" t="s">
        <v>40</v>
      </c>
      <c r="F17" s="3" t="s">
        <v>41</v>
      </c>
      <c r="G17" s="3" t="s">
        <v>42</v>
      </c>
      <c r="H17" s="3" t="s">
        <v>43</v>
      </c>
      <c r="I17" s="3" t="s">
        <v>44</v>
      </c>
      <c r="J17" s="3" t="s">
        <v>45</v>
      </c>
    </row>
    <row r="18" spans="1:10" ht="36.950000000000003" customHeight="1" x14ac:dyDescent="0.2">
      <c r="A18" s="6" t="s">
        <v>46</v>
      </c>
      <c r="B18" s="7" t="s">
        <v>47</v>
      </c>
      <c r="C18" s="7" t="s">
        <v>48</v>
      </c>
      <c r="D18" s="7" t="s">
        <v>49</v>
      </c>
      <c r="E18" s="7" t="s">
        <v>50</v>
      </c>
      <c r="F18" s="7" t="s">
        <v>51</v>
      </c>
      <c r="G18" s="7" t="s">
        <v>52</v>
      </c>
      <c r="H18" s="7" t="s">
        <v>53</v>
      </c>
      <c r="I18" s="7" t="s">
        <v>52</v>
      </c>
      <c r="J18" s="8" t="s">
        <v>54</v>
      </c>
    </row>
    <row r="19" spans="1:10" ht="13.5" customHeight="1" x14ac:dyDescent="0.2">
      <c r="A19" s="9" t="s">
        <v>30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31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32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33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34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35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31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4CFD-81B7-4E32-B91E-626EBD0EF178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78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56</v>
      </c>
      <c r="B8" s="11">
        <v>2693889.12</v>
      </c>
      <c r="C8" s="11">
        <v>3184737.92</v>
      </c>
      <c r="D8" s="11">
        <v>3285925.17</v>
      </c>
      <c r="E8" s="11">
        <v>3282964.98</v>
      </c>
      <c r="F8" s="11">
        <f>E8- D8</f>
        <v>-2960.1899999999441</v>
      </c>
      <c r="G8" s="14">
        <f>(E8- D8)/D8</f>
        <v>-9.0086957153681754E-4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57</v>
      </c>
      <c r="B9" s="18">
        <v>39896.269999999997</v>
      </c>
      <c r="C9" s="18">
        <v>14404.55</v>
      </c>
      <c r="D9" s="18">
        <v>169487.76</v>
      </c>
      <c r="E9" s="18">
        <v>23912.97</v>
      </c>
      <c r="F9" s="18">
        <f>E9- D9</f>
        <v>-145574.79</v>
      </c>
      <c r="G9" s="19">
        <f>(E9- D9)/D9</f>
        <v>-0.85891034255217014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58</v>
      </c>
      <c r="B10" s="18">
        <v>118580.19</v>
      </c>
      <c r="C10" s="18">
        <v>585504.76</v>
      </c>
      <c r="D10" s="18">
        <v>422045.02</v>
      </c>
      <c r="E10" s="18">
        <v>285797.75</v>
      </c>
      <c r="F10" s="18">
        <f>E10- D10</f>
        <v>-136247.27000000002</v>
      </c>
      <c r="G10" s="19">
        <f>(E10- D10)/D10</f>
        <v>-0.32282638946906661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59</v>
      </c>
      <c r="B11" s="18">
        <v>405989.8</v>
      </c>
      <c r="C11" s="18">
        <v>428586.19</v>
      </c>
      <c r="D11" s="18">
        <v>289410.81</v>
      </c>
      <c r="E11" s="18">
        <v>200087.65</v>
      </c>
      <c r="F11" s="18">
        <f>E11- D11</f>
        <v>-89323.16</v>
      </c>
      <c r="G11" s="19">
        <f>(E11- D11)/D11</f>
        <v>-0.30863795308820707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60</v>
      </c>
      <c r="B12" s="18">
        <v>1928360.8</v>
      </c>
      <c r="C12" s="18">
        <v>1241345.76</v>
      </c>
      <c r="D12" s="18">
        <v>1166818.57</v>
      </c>
      <c r="E12" s="18">
        <v>1339102.81</v>
      </c>
      <c r="F12" s="18">
        <f>E12- D12</f>
        <v>172284.24</v>
      </c>
      <c r="G12" s="19">
        <f>(E12- D12)/D12</f>
        <v>0.1476529808743102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61</v>
      </c>
      <c r="B13" s="18">
        <v>14951.08</v>
      </c>
      <c r="C13" s="18">
        <v>29312.73</v>
      </c>
      <c r="D13" s="18">
        <v>47516.12</v>
      </c>
      <c r="E13" s="18">
        <v>154176.39000000001</v>
      </c>
      <c r="F13" s="18">
        <f>E13- D13</f>
        <v>106660.27000000002</v>
      </c>
      <c r="G13" s="19">
        <f>(E13- D13)/D13</f>
        <v>2.2447175821594865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62</v>
      </c>
      <c r="B14" s="18">
        <v>6394176.54</v>
      </c>
      <c r="C14" s="18">
        <v>6393293.8200000003</v>
      </c>
      <c r="D14" s="18">
        <v>5182447.5999999996</v>
      </c>
      <c r="E14" s="18">
        <v>5464162.5</v>
      </c>
      <c r="F14" s="18">
        <f>E14- D14</f>
        <v>281714.90000000037</v>
      </c>
      <c r="G14" s="19">
        <f>(E14- D14)/D14</f>
        <v>5.435943047451177E-2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63</v>
      </c>
      <c r="B15" s="18">
        <v>124594.11</v>
      </c>
      <c r="C15" s="18">
        <v>61294.29</v>
      </c>
      <c r="D15" s="18">
        <v>131213.93</v>
      </c>
      <c r="E15" s="18">
        <v>156117.09</v>
      </c>
      <c r="F15" s="18">
        <f>E15- D15</f>
        <v>24903.160000000003</v>
      </c>
      <c r="G15" s="19">
        <f>(E15- D15)/D15</f>
        <v>0.18979051995470303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64</v>
      </c>
      <c r="B16" s="18">
        <v>478161.91</v>
      </c>
      <c r="C16" s="18">
        <v>632066.87</v>
      </c>
      <c r="D16" s="18">
        <v>442635.98</v>
      </c>
      <c r="E16" s="18">
        <v>838601.64</v>
      </c>
      <c r="F16" s="18">
        <f>E16- D16</f>
        <v>395965.66000000003</v>
      </c>
      <c r="G16" s="19">
        <f>(E16- D16)/D16</f>
        <v>0.89456275108950711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65</v>
      </c>
      <c r="B17" s="18">
        <v>339.25</v>
      </c>
      <c r="C17" s="18">
        <v>64.02</v>
      </c>
      <c r="D17" s="18">
        <v>55.68</v>
      </c>
      <c r="E17" s="18">
        <v>66.33</v>
      </c>
      <c r="F17" s="18">
        <f>E17- D17</f>
        <v>10.649999999999999</v>
      </c>
      <c r="G17" s="19">
        <f>(E17- D17)/D17</f>
        <v>0.1912715517241379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75</v>
      </c>
      <c r="B18" s="18">
        <v>249569.23</v>
      </c>
      <c r="C18" s="18">
        <v>385249.92</v>
      </c>
      <c r="D18" s="18">
        <v>399402.76</v>
      </c>
      <c r="E18" s="18">
        <v>572389.06000000006</v>
      </c>
      <c r="F18" s="18">
        <f>E18- D18</f>
        <v>172986.30000000005</v>
      </c>
      <c r="G18" s="19">
        <f>(E18- D18)/D18</f>
        <v>0.43311243016948614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66</v>
      </c>
      <c r="B19" s="18">
        <v>102909.39</v>
      </c>
      <c r="C19" s="18">
        <v>121592.21</v>
      </c>
      <c r="D19" s="18">
        <v>672365.17</v>
      </c>
      <c r="E19" s="18">
        <v>596428.99</v>
      </c>
      <c r="F19" s="18">
        <f>E19- D19</f>
        <v>-75936.180000000051</v>
      </c>
      <c r="G19" s="19">
        <f>(E19- D19)/D19</f>
        <v>-0.11293889598713158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67</v>
      </c>
      <c r="B20" s="18">
        <v>27520.25</v>
      </c>
      <c r="C20" s="18">
        <v>19065</v>
      </c>
      <c r="D20" s="18">
        <v>59369.14</v>
      </c>
      <c r="E20" s="18">
        <v>6856.17</v>
      </c>
      <c r="F20" s="18">
        <f>E20- D20</f>
        <v>-52512.97</v>
      </c>
      <c r="G20" s="19">
        <f>(E20- D20)/D20</f>
        <v>-0.88451626552111084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68</v>
      </c>
      <c r="B21" s="18">
        <v>799110.88</v>
      </c>
      <c r="C21" s="18">
        <v>682864.58</v>
      </c>
      <c r="D21" s="18">
        <v>596757.02</v>
      </c>
      <c r="E21" s="18">
        <v>726993.43</v>
      </c>
      <c r="F21" s="18">
        <f>E21- D21</f>
        <v>130236.41000000003</v>
      </c>
      <c r="G21" s="19">
        <f>(E21- D21)/D21</f>
        <v>0.21824026468930358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76</v>
      </c>
      <c r="B22" s="18">
        <v>80086.039999999994</v>
      </c>
      <c r="C22" s="18">
        <v>79568.44</v>
      </c>
      <c r="D22" s="18">
        <v>53684.02</v>
      </c>
      <c r="E22" s="18">
        <v>36009.25</v>
      </c>
      <c r="F22" s="18">
        <f>E22- D22</f>
        <v>-17674.769999999997</v>
      </c>
      <c r="G22" s="19">
        <f>(E22- D22)/D22</f>
        <v>-0.32923708023355924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69</v>
      </c>
      <c r="B23" s="18">
        <v>92045.6</v>
      </c>
      <c r="C23" s="18">
        <v>104166.33</v>
      </c>
      <c r="D23" s="18">
        <v>105489.04</v>
      </c>
      <c r="E23" s="18">
        <v>109908.43</v>
      </c>
      <c r="F23" s="18">
        <f>E23- D23</f>
        <v>4419.3899999999994</v>
      </c>
      <c r="G23" s="19">
        <f>(E23- D23)/D23</f>
        <v>4.1894304849110386E-2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70</v>
      </c>
      <c r="B24" s="18">
        <v>694944.97</v>
      </c>
      <c r="C24" s="18">
        <v>693343.7</v>
      </c>
      <c r="D24" s="18">
        <v>659118.52</v>
      </c>
      <c r="E24" s="18">
        <v>151160.04</v>
      </c>
      <c r="F24" s="18">
        <f>E24- D24</f>
        <v>-507958.48</v>
      </c>
      <c r="G24" s="19">
        <f>(E24- D24)/D24</f>
        <v>-0.77066333988005675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71</v>
      </c>
      <c r="B25" s="18">
        <v>415058.63</v>
      </c>
      <c r="C25" s="18">
        <v>357652.44</v>
      </c>
      <c r="D25" s="18">
        <v>267408.52</v>
      </c>
      <c r="E25" s="18">
        <v>353220.66</v>
      </c>
      <c r="F25" s="18">
        <f>E25- D25</f>
        <v>85812.139999999956</v>
      </c>
      <c r="G25" s="19">
        <f>(E25- D25)/D25</f>
        <v>0.32090278948479262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31</v>
      </c>
      <c r="B26" s="24">
        <f>SUM(B8:B25)</f>
        <v>14660184.060000002</v>
      </c>
      <c r="C26" s="24">
        <f>SUM(C8:C25)</f>
        <v>15014113.529999997</v>
      </c>
      <c r="D26" s="24">
        <f>SUM(D8:D25)</f>
        <v>13951150.829999998</v>
      </c>
      <c r="E26" s="24">
        <f>SUM(E8:E25)</f>
        <v>14297956.140000001</v>
      </c>
      <c r="F26" s="24">
        <f>SUM(F8:F25)</f>
        <v>346805.31000000046</v>
      </c>
      <c r="G26" s="25">
        <f>(E26- D26)/D26</f>
        <v>2.4858544949155455E-2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32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34</v>
      </c>
      <c r="B29" s="18">
        <v>14660184.060000001</v>
      </c>
      <c r="C29" s="18">
        <v>15014113.529999999</v>
      </c>
      <c r="D29" s="18">
        <v>13951150.83</v>
      </c>
      <c r="E29" s="18">
        <v>14297956.140000001</v>
      </c>
      <c r="F29" s="18">
        <f>E29- D29</f>
        <v>346805.31000000052</v>
      </c>
      <c r="G29" s="19">
        <f>(E29- D29)/D29</f>
        <v>2.4858544949155317E-2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31</v>
      </c>
      <c r="B31" s="27">
        <f>SUM(B28:B30)</f>
        <v>14660184.060000001</v>
      </c>
      <c r="C31" s="27">
        <f>SUM(C28:C30)</f>
        <v>15014113.529999999</v>
      </c>
      <c r="D31" s="27">
        <f>SUM(D28:D30)</f>
        <v>13951150.83</v>
      </c>
      <c r="E31" s="27">
        <f>SUM(E28:E30)</f>
        <v>14297956.140000001</v>
      </c>
      <c r="F31" s="27">
        <f>SUM(F28:F30)</f>
        <v>346805.31000000052</v>
      </c>
      <c r="G31" s="28">
        <f>(E31- D31)/D31</f>
        <v>2.4858544949155317E-2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36</v>
      </c>
      <c r="B34" s="3" t="s">
        <v>37</v>
      </c>
      <c r="C34" s="3" t="s">
        <v>38</v>
      </c>
      <c r="D34" s="3" t="s">
        <v>39</v>
      </c>
      <c r="E34" s="3" t="s">
        <v>40</v>
      </c>
      <c r="F34" s="3" t="s">
        <v>41</v>
      </c>
      <c r="G34" s="3" t="s">
        <v>42</v>
      </c>
      <c r="H34" s="3" t="s">
        <v>43</v>
      </c>
      <c r="I34" s="3" t="s">
        <v>44</v>
      </c>
      <c r="J34" s="3" t="s">
        <v>45</v>
      </c>
    </row>
    <row r="35" spans="1:10" ht="36.950000000000003" customHeight="1" x14ac:dyDescent="0.2">
      <c r="A35" s="6" t="s">
        <v>72</v>
      </c>
      <c r="B35" s="7" t="s">
        <v>47</v>
      </c>
      <c r="C35" s="7" t="s">
        <v>48</v>
      </c>
      <c r="D35" s="7" t="s">
        <v>49</v>
      </c>
      <c r="E35" s="7" t="s">
        <v>50</v>
      </c>
      <c r="F35" s="7" t="s">
        <v>51</v>
      </c>
      <c r="G35" s="7" t="s">
        <v>52</v>
      </c>
      <c r="H35" s="7" t="s">
        <v>53</v>
      </c>
      <c r="I35" s="7" t="s">
        <v>52</v>
      </c>
      <c r="J35" s="8" t="s">
        <v>54</v>
      </c>
    </row>
    <row r="36" spans="1:10" ht="13.5" customHeight="1" x14ac:dyDescent="0.2">
      <c r="A36" s="9" t="s">
        <v>56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57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58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59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60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61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62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63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64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65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75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66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67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68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76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69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70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71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31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32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33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34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35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31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DC42-559A-4EF6-A6DC-C8D5B87493B4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56</v>
      </c>
      <c r="B8" s="11">
        <v>216295.42</v>
      </c>
      <c r="C8" s="11">
        <v>192565.52</v>
      </c>
      <c r="D8" s="11">
        <v>270868.59999999998</v>
      </c>
      <c r="E8" s="11">
        <v>219805.93</v>
      </c>
      <c r="F8" s="11">
        <f>E8- D8</f>
        <v>-51062.669999999984</v>
      </c>
      <c r="G8" s="14">
        <f>(E8- D8)/D8</f>
        <v>-0.18851454173721127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57</v>
      </c>
      <c r="B9" s="18">
        <v>281487.78000000003</v>
      </c>
      <c r="C9" s="18">
        <v>194623.47</v>
      </c>
      <c r="D9" s="18">
        <v>173049.4</v>
      </c>
      <c r="E9" s="18">
        <v>193860.95</v>
      </c>
      <c r="F9" s="18">
        <f>E9- D9</f>
        <v>20811.550000000017</v>
      </c>
      <c r="G9" s="19">
        <f>(E9- D9)/D9</f>
        <v>0.12026363570171303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58</v>
      </c>
      <c r="B10" s="18">
        <v>333954.59000000003</v>
      </c>
      <c r="C10" s="18">
        <v>370850.59</v>
      </c>
      <c r="D10" s="18">
        <v>235003.11</v>
      </c>
      <c r="E10" s="18">
        <v>319391.92</v>
      </c>
      <c r="F10" s="18">
        <f>E10- D10</f>
        <v>84388.81</v>
      </c>
      <c r="G10" s="19">
        <f>(E10- D10)/D10</f>
        <v>0.35909656684968977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59</v>
      </c>
      <c r="B11" s="18">
        <v>391158.49</v>
      </c>
      <c r="C11" s="18">
        <v>537243.88</v>
      </c>
      <c r="D11" s="18">
        <v>286596.62</v>
      </c>
      <c r="E11" s="18">
        <v>262597.62</v>
      </c>
      <c r="F11" s="18">
        <f>E11- D11</f>
        <v>-23999</v>
      </c>
      <c r="G11" s="19">
        <f>(E11- D11)/D11</f>
        <v>-8.3737903119722762E-2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60</v>
      </c>
      <c r="B12" s="18">
        <v>2823880.33</v>
      </c>
      <c r="C12" s="18">
        <v>2525610.42</v>
      </c>
      <c r="D12" s="18">
        <v>2725214.81</v>
      </c>
      <c r="E12" s="18">
        <v>2693180.02</v>
      </c>
      <c r="F12" s="18">
        <f>E12- D12</f>
        <v>-32034.790000000037</v>
      </c>
      <c r="G12" s="19">
        <f>(E12- D12)/D12</f>
        <v>-1.1754959602615706E-2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61</v>
      </c>
      <c r="B13" s="18">
        <v>5535.64</v>
      </c>
      <c r="C13" s="18">
        <v>2519.58</v>
      </c>
      <c r="D13" s="18">
        <v>14933.92</v>
      </c>
      <c r="E13" s="18">
        <v>15433.7</v>
      </c>
      <c r="F13" s="18">
        <f>E13- D13</f>
        <v>499.78000000000065</v>
      </c>
      <c r="G13" s="19">
        <f>(E13- D13)/D13</f>
        <v>3.3466095974801033E-2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62</v>
      </c>
      <c r="B14" s="18">
        <v>4364578.6100000003</v>
      </c>
      <c r="C14" s="18">
        <v>4126716.99</v>
      </c>
      <c r="D14" s="18">
        <v>3692335.19</v>
      </c>
      <c r="E14" s="18">
        <v>4700283.1100000003</v>
      </c>
      <c r="F14" s="18">
        <f>E14- D14</f>
        <v>1007947.9200000004</v>
      </c>
      <c r="G14" s="19">
        <f>(E14- D14)/D14</f>
        <v>0.27298386200955943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63</v>
      </c>
      <c r="B15" s="18">
        <v>256860.25</v>
      </c>
      <c r="C15" s="18">
        <v>85558.64</v>
      </c>
      <c r="D15" s="18">
        <v>256635.35</v>
      </c>
      <c r="E15" s="18">
        <v>366022.44</v>
      </c>
      <c r="F15" s="18">
        <f>E15- D15</f>
        <v>109387.09</v>
      </c>
      <c r="G15" s="19">
        <f>(E15- D15)/D15</f>
        <v>0.42623547379579624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64</v>
      </c>
      <c r="B16" s="18">
        <v>165971.04999999999</v>
      </c>
      <c r="C16" s="18">
        <v>135860.51999999999</v>
      </c>
      <c r="D16" s="18">
        <v>91283.23</v>
      </c>
      <c r="E16" s="18">
        <v>-49708.31</v>
      </c>
      <c r="F16" s="18">
        <f>E16- D16</f>
        <v>-140991.53999999998</v>
      </c>
      <c r="G16" s="19">
        <f>(E16- D16)/D16</f>
        <v>-1.544550296916531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65</v>
      </c>
      <c r="B17" s="18">
        <v>145.49</v>
      </c>
      <c r="C17" s="18">
        <v>4065.84</v>
      </c>
      <c r="D17" s="18">
        <v>4496.79</v>
      </c>
      <c r="E17" s="18">
        <v>423.88</v>
      </c>
      <c r="F17" s="18">
        <f>E17- D17</f>
        <v>-4072.91</v>
      </c>
      <c r="G17" s="19">
        <f>(E17- D17)/D17</f>
        <v>-0.90573720364971455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66</v>
      </c>
      <c r="B18" s="18">
        <v>484861.81</v>
      </c>
      <c r="C18" s="18">
        <v>117362.11</v>
      </c>
      <c r="D18" s="18">
        <v>81584.960000000006</v>
      </c>
      <c r="E18" s="18">
        <v>181842.41</v>
      </c>
      <c r="F18" s="18">
        <f>E18- D18</f>
        <v>100257.45</v>
      </c>
      <c r="G18" s="19">
        <f>(E18- D18)/D18</f>
        <v>1.2288717185128237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67</v>
      </c>
      <c r="B19" s="18">
        <v>116270.31</v>
      </c>
      <c r="C19" s="18">
        <v>62066.46</v>
      </c>
      <c r="D19" s="18">
        <v>59853.120000000003</v>
      </c>
      <c r="E19" s="18">
        <v>40897</v>
      </c>
      <c r="F19" s="18">
        <f>E19- D19</f>
        <v>-18956.120000000003</v>
      </c>
      <c r="G19" s="19">
        <f>(E19- D19)/D19</f>
        <v>-0.31671064098245844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68</v>
      </c>
      <c r="B20" s="18">
        <v>176106.23</v>
      </c>
      <c r="C20" s="18">
        <v>86132.07</v>
      </c>
      <c r="D20" s="18">
        <v>40563.96</v>
      </c>
      <c r="E20" s="18">
        <v>39230.69</v>
      </c>
      <c r="F20" s="18">
        <f>E20- D20</f>
        <v>-1333.2699999999968</v>
      </c>
      <c r="G20" s="19">
        <f>(E20- D20)/D20</f>
        <v>-3.2868339284428762E-2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76</v>
      </c>
      <c r="B21" s="18">
        <v>19367.78</v>
      </c>
      <c r="C21" s="18">
        <v>18453.599999999999</v>
      </c>
      <c r="D21" s="18">
        <v>18596.84</v>
      </c>
      <c r="E21" s="18">
        <v>12797.95</v>
      </c>
      <c r="F21" s="18">
        <f>E21- D21</f>
        <v>-5798.8899999999994</v>
      </c>
      <c r="G21" s="19">
        <f>(E21- D21)/D21</f>
        <v>-0.31182125565418639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69</v>
      </c>
      <c r="B22" s="18">
        <v>290076.32</v>
      </c>
      <c r="C22" s="18">
        <v>289283.14</v>
      </c>
      <c r="D22" s="18">
        <v>315431.69</v>
      </c>
      <c r="E22" s="18">
        <v>395643.57</v>
      </c>
      <c r="F22" s="18">
        <f>E22- D22</f>
        <v>80211.88</v>
      </c>
      <c r="G22" s="19">
        <f>(E22- D22)/D22</f>
        <v>0.25429239528850128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70</v>
      </c>
      <c r="B23" s="18">
        <v>65798.740000000005</v>
      </c>
      <c r="C23" s="18">
        <v>42089.71</v>
      </c>
      <c r="D23" s="18">
        <v>64458.21</v>
      </c>
      <c r="E23" s="18">
        <v>-423672.44</v>
      </c>
      <c r="F23" s="18">
        <f>E23- D23</f>
        <v>-488130.65</v>
      </c>
      <c r="G23" s="19">
        <f>(E23- D23)/D23</f>
        <v>-7.5728235394684402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71</v>
      </c>
      <c r="B24" s="18">
        <v>760366.19</v>
      </c>
      <c r="C24" s="18">
        <v>850133.55</v>
      </c>
      <c r="D24" s="18">
        <v>870537.18</v>
      </c>
      <c r="E24" s="18">
        <v>894468.54</v>
      </c>
      <c r="F24" s="18">
        <f>E24- D24</f>
        <v>23931.359999999986</v>
      </c>
      <c r="G24" s="19">
        <f>(E24- D24)/D24</f>
        <v>2.7490336483962676E-2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31</v>
      </c>
      <c r="B25" s="24">
        <f>SUM(B8:B24)</f>
        <v>10752715.030000003</v>
      </c>
      <c r="C25" s="24">
        <f>SUM(C8:C24)</f>
        <v>9641136.0900000017</v>
      </c>
      <c r="D25" s="24">
        <f>SUM(D8:D24)</f>
        <v>9201442.9800000004</v>
      </c>
      <c r="E25" s="24">
        <f>SUM(E8:E24)</f>
        <v>9862498.9800000004</v>
      </c>
      <c r="F25" s="24">
        <f>SUM(F8:F24)</f>
        <v>661056.00000000023</v>
      </c>
      <c r="G25" s="25">
        <f>(E25- D25)/D25</f>
        <v>7.1842644836994901E-2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32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33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34</v>
      </c>
      <c r="B28" s="18">
        <v>10752715.029999999</v>
      </c>
      <c r="C28" s="18">
        <v>9641136.0899999999</v>
      </c>
      <c r="D28" s="18">
        <v>9201442.9800000004</v>
      </c>
      <c r="E28" s="18">
        <v>9862498.9800000004</v>
      </c>
      <c r="F28" s="18">
        <f>E28- D28</f>
        <v>661056</v>
      </c>
      <c r="G28" s="19">
        <f>(E28- D28)/D28</f>
        <v>7.1842644836994901E-2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35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31</v>
      </c>
      <c r="B30" s="27">
        <f>SUM(B27:B29)</f>
        <v>10752715.029999999</v>
      </c>
      <c r="C30" s="27">
        <f>SUM(C27:C29)</f>
        <v>9641136.0899999999</v>
      </c>
      <c r="D30" s="27">
        <f>SUM(D27:D29)</f>
        <v>9201442.9800000004</v>
      </c>
      <c r="E30" s="27">
        <f>SUM(E27:E29)</f>
        <v>9862498.9800000004</v>
      </c>
      <c r="F30" s="27">
        <f>SUM(F27:F29)</f>
        <v>661056</v>
      </c>
      <c r="G30" s="28">
        <f>(E30- D30)/D30</f>
        <v>7.1842644836994901E-2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36</v>
      </c>
      <c r="B33" s="3" t="s">
        <v>37</v>
      </c>
      <c r="C33" s="3" t="s">
        <v>38</v>
      </c>
      <c r="D33" s="3" t="s">
        <v>39</v>
      </c>
      <c r="E33" s="3" t="s">
        <v>40</v>
      </c>
      <c r="F33" s="3" t="s">
        <v>41</v>
      </c>
      <c r="G33" s="3" t="s">
        <v>42</v>
      </c>
      <c r="H33" s="3" t="s">
        <v>43</v>
      </c>
      <c r="I33" s="3" t="s">
        <v>44</v>
      </c>
      <c r="J33" s="3" t="s">
        <v>45</v>
      </c>
    </row>
    <row r="34" spans="1:10" ht="36.950000000000003" customHeight="1" x14ac:dyDescent="0.2">
      <c r="A34" s="6" t="s">
        <v>72</v>
      </c>
      <c r="B34" s="7" t="s">
        <v>47</v>
      </c>
      <c r="C34" s="7" t="s">
        <v>48</v>
      </c>
      <c r="D34" s="7" t="s">
        <v>49</v>
      </c>
      <c r="E34" s="7" t="s">
        <v>50</v>
      </c>
      <c r="F34" s="7" t="s">
        <v>51</v>
      </c>
      <c r="G34" s="7" t="s">
        <v>52</v>
      </c>
      <c r="H34" s="7" t="s">
        <v>53</v>
      </c>
      <c r="I34" s="7" t="s">
        <v>52</v>
      </c>
      <c r="J34" s="8" t="s">
        <v>54</v>
      </c>
    </row>
    <row r="35" spans="1:10" ht="13.5" customHeight="1" x14ac:dyDescent="0.2">
      <c r="A35" s="9" t="s">
        <v>56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57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58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59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60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61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62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63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64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65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66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67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68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76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69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70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71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31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32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33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34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35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31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60736-B2A8-4BA7-AD14-B7E88A488BF8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0</v>
      </c>
      <c r="C8" s="11">
        <v>0</v>
      </c>
      <c r="D8" s="11">
        <v>342241.28000000003</v>
      </c>
      <c r="E8" s="11">
        <v>123692.5</v>
      </c>
      <c r="F8" s="11">
        <f>E8- D8</f>
        <v>-218548.78000000003</v>
      </c>
      <c r="G8" s="14">
        <f>(E8- D8)/D8</f>
        <v>-0.63858100343710733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0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0</v>
      </c>
      <c r="C10" s="18">
        <v>0</v>
      </c>
      <c r="D10" s="18">
        <v>55516.2</v>
      </c>
      <c r="E10" s="18">
        <v>0</v>
      </c>
      <c r="F10" s="18">
        <f>E10- D10</f>
        <v>-55516.2</v>
      </c>
      <c r="G10" s="19">
        <f>(E10- D10)/D10</f>
        <v>-1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31</v>
      </c>
      <c r="B11" s="24">
        <f>SUM(B8:B10)</f>
        <v>0</v>
      </c>
      <c r="C11" s="24">
        <f>SUM(C8:C10)</f>
        <v>0</v>
      </c>
      <c r="D11" s="24">
        <f>SUM(D8:D10)</f>
        <v>397757.48000000004</v>
      </c>
      <c r="E11" s="24">
        <f>SUM(E8:E10)</f>
        <v>123692.5</v>
      </c>
      <c r="F11" s="24">
        <f>SUM(F8:F10)</f>
        <v>-274064.98000000004</v>
      </c>
      <c r="G11" s="25">
        <f>(E11- D11)/D11</f>
        <v>-0.68902533272284416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32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33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0</v>
      </c>
      <c r="C14" s="18">
        <v>0</v>
      </c>
      <c r="D14" s="18">
        <v>397757.48</v>
      </c>
      <c r="E14" s="18">
        <v>123692.5</v>
      </c>
      <c r="F14" s="18">
        <f>E14- D14</f>
        <v>-274064.98</v>
      </c>
      <c r="G14" s="19">
        <f>(E14- D14)/D14</f>
        <v>-0.68902533272284405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31</v>
      </c>
      <c r="B16" s="27">
        <f>SUM(B13:B15)</f>
        <v>0</v>
      </c>
      <c r="C16" s="27">
        <f>SUM(C13:C15)</f>
        <v>0</v>
      </c>
      <c r="D16" s="27">
        <f>SUM(D13:D15)</f>
        <v>397757.48</v>
      </c>
      <c r="E16" s="27">
        <f>SUM(E13:E15)</f>
        <v>123692.5</v>
      </c>
      <c r="F16" s="27">
        <f>SUM(F13:F15)</f>
        <v>-274064.98</v>
      </c>
      <c r="G16" s="28">
        <f>(E16- D16)/D16</f>
        <v>-0.68902533272284405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42</v>
      </c>
      <c r="H19" s="3" t="s">
        <v>43</v>
      </c>
      <c r="I19" s="3" t="s">
        <v>44</v>
      </c>
      <c r="J19" s="3" t="s">
        <v>45</v>
      </c>
    </row>
    <row r="20" spans="1:10" ht="36.950000000000003" customHeight="1" x14ac:dyDescent="0.2">
      <c r="A20" s="6" t="s">
        <v>46</v>
      </c>
      <c r="B20" s="7" t="s">
        <v>47</v>
      </c>
      <c r="C20" s="7" t="s">
        <v>48</v>
      </c>
      <c r="D20" s="7" t="s">
        <v>49</v>
      </c>
      <c r="E20" s="7" t="s">
        <v>50</v>
      </c>
      <c r="F20" s="7" t="s">
        <v>51</v>
      </c>
      <c r="G20" s="7" t="s">
        <v>52</v>
      </c>
      <c r="H20" s="7" t="s">
        <v>53</v>
      </c>
      <c r="I20" s="7" t="s">
        <v>52</v>
      </c>
      <c r="J20" s="8" t="s">
        <v>54</v>
      </c>
    </row>
    <row r="21" spans="1:10" ht="13.5" customHeight="1" x14ac:dyDescent="0.2">
      <c r="A21" s="9" t="s">
        <v>28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29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30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31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32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33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34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35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31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2D3C-9A2E-4E56-AFA8-ABAF93FA4094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56</v>
      </c>
      <c r="B8" s="11">
        <v>2186300.64</v>
      </c>
      <c r="C8" s="11">
        <v>2468210.02</v>
      </c>
      <c r="D8" s="11">
        <v>2907762.01</v>
      </c>
      <c r="E8" s="11">
        <v>3148207.49</v>
      </c>
      <c r="F8" s="11">
        <f>E8- D8</f>
        <v>240445.48000000045</v>
      </c>
      <c r="G8" s="14">
        <f>(E8- D8)/D8</f>
        <v>8.269090770602662E-2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57</v>
      </c>
      <c r="B9" s="18">
        <v>552487.97</v>
      </c>
      <c r="C9" s="18">
        <v>452154.97</v>
      </c>
      <c r="D9" s="18">
        <v>496832.36</v>
      </c>
      <c r="E9" s="18">
        <v>592624.43000000005</v>
      </c>
      <c r="F9" s="18">
        <f>E9- D9</f>
        <v>95792.070000000065</v>
      </c>
      <c r="G9" s="19">
        <f>(E9- D9)/D9</f>
        <v>0.19280561757289735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58</v>
      </c>
      <c r="B10" s="18">
        <v>757180.98</v>
      </c>
      <c r="C10" s="18">
        <v>1082459.1499999999</v>
      </c>
      <c r="D10" s="18">
        <v>799524.68</v>
      </c>
      <c r="E10" s="18">
        <v>855038.91</v>
      </c>
      <c r="F10" s="18">
        <f>E10- D10</f>
        <v>55514.229999999981</v>
      </c>
      <c r="G10" s="19">
        <f>(E10- D10)/D10</f>
        <v>6.9434041735897359E-2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59</v>
      </c>
      <c r="B11" s="18">
        <v>4413416.12</v>
      </c>
      <c r="C11" s="18">
        <v>5078354.4400000004</v>
      </c>
      <c r="D11" s="18">
        <v>3747932.34</v>
      </c>
      <c r="E11" s="18">
        <v>5096407.3600000003</v>
      </c>
      <c r="F11" s="18">
        <f>E11- D11</f>
        <v>1348475.0200000005</v>
      </c>
      <c r="G11" s="19">
        <f>(E11- D11)/D11</f>
        <v>0.35979171918562453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60</v>
      </c>
      <c r="B12" s="18">
        <v>11641839.9</v>
      </c>
      <c r="C12" s="18">
        <v>11575166.01</v>
      </c>
      <c r="D12" s="18">
        <v>12089926.6</v>
      </c>
      <c r="E12" s="18">
        <v>9668748.8399999999</v>
      </c>
      <c r="F12" s="18">
        <f>E12- D12</f>
        <v>-2421177.7599999998</v>
      </c>
      <c r="G12" s="19">
        <f>(E12- D12)/D12</f>
        <v>-0.20026405784796078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61</v>
      </c>
      <c r="B13" s="18">
        <v>49078.64</v>
      </c>
      <c r="C13" s="18">
        <v>63085.71</v>
      </c>
      <c r="D13" s="18">
        <v>91425.29</v>
      </c>
      <c r="E13" s="18">
        <v>99678.03</v>
      </c>
      <c r="F13" s="18">
        <f>E13- D13</f>
        <v>8252.7400000000052</v>
      </c>
      <c r="G13" s="19">
        <f>(E13- D13)/D13</f>
        <v>9.026758350998948E-2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62</v>
      </c>
      <c r="B14" s="18">
        <v>3208288.06</v>
      </c>
      <c r="C14" s="18">
        <v>5904323.2300000004</v>
      </c>
      <c r="D14" s="18">
        <v>3006482.83</v>
      </c>
      <c r="E14" s="18">
        <v>3877214.39</v>
      </c>
      <c r="F14" s="18">
        <f>E14- D14</f>
        <v>870731.56</v>
      </c>
      <c r="G14" s="19">
        <f>(E14- D14)/D14</f>
        <v>0.28961800523570597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63</v>
      </c>
      <c r="B15" s="18">
        <v>1327565.83</v>
      </c>
      <c r="C15" s="18">
        <v>618629.36</v>
      </c>
      <c r="D15" s="18">
        <v>1460104.38</v>
      </c>
      <c r="E15" s="18">
        <v>1660461.6</v>
      </c>
      <c r="F15" s="18">
        <f>E15- D15</f>
        <v>200357.2200000002</v>
      </c>
      <c r="G15" s="19">
        <f>(E15- D15)/D15</f>
        <v>0.13722116222951145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64</v>
      </c>
      <c r="B16" s="18">
        <v>351890.18</v>
      </c>
      <c r="C16" s="18">
        <v>447494.95</v>
      </c>
      <c r="D16" s="18">
        <v>492849.34</v>
      </c>
      <c r="E16" s="18">
        <v>405189.04</v>
      </c>
      <c r="F16" s="18">
        <f>E16- D16</f>
        <v>-87660.300000000047</v>
      </c>
      <c r="G16" s="19">
        <f>(E16- D16)/D16</f>
        <v>-0.17786429418775329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65</v>
      </c>
      <c r="B17" s="18">
        <v>4033585.83</v>
      </c>
      <c r="C17" s="18">
        <v>3978570.6</v>
      </c>
      <c r="D17" s="18">
        <v>6271068.96</v>
      </c>
      <c r="E17" s="18">
        <v>7583703.7999999998</v>
      </c>
      <c r="F17" s="18">
        <f>E17- D17</f>
        <v>1312634.8399999999</v>
      </c>
      <c r="G17" s="19">
        <f>(E17- D17)/D17</f>
        <v>0.20931596325485149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75</v>
      </c>
      <c r="B18" s="18">
        <v>32</v>
      </c>
      <c r="C18" s="18">
        <v>10.27</v>
      </c>
      <c r="D18" s="18">
        <v>381</v>
      </c>
      <c r="E18" s="18">
        <v>-321</v>
      </c>
      <c r="F18" s="18">
        <f>E18- D18</f>
        <v>-702</v>
      </c>
      <c r="G18" s="19">
        <f>(E18- D18)/D18</f>
        <v>-1.8425196850393701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66</v>
      </c>
      <c r="B19" s="18">
        <v>337814</v>
      </c>
      <c r="C19" s="18">
        <v>231722.27</v>
      </c>
      <c r="D19" s="18">
        <v>291248.87</v>
      </c>
      <c r="E19" s="18">
        <v>264447.07</v>
      </c>
      <c r="F19" s="18">
        <f>E19- D19</f>
        <v>-26801.799999999988</v>
      </c>
      <c r="G19" s="19">
        <f>(E19- D19)/D19</f>
        <v>-9.2023704675661025E-2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67</v>
      </c>
      <c r="B20" s="18">
        <v>24607730.460000001</v>
      </c>
      <c r="C20" s="18">
        <v>27498570.32</v>
      </c>
      <c r="D20" s="18">
        <v>27683939.600000001</v>
      </c>
      <c r="E20" s="18">
        <v>31596353.219999999</v>
      </c>
      <c r="F20" s="18">
        <f>E20- D20</f>
        <v>3912413.6199999973</v>
      </c>
      <c r="G20" s="19">
        <f>(E20- D20)/D20</f>
        <v>0.14132430848100813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68</v>
      </c>
      <c r="B21" s="18">
        <v>1277475.23</v>
      </c>
      <c r="C21" s="18">
        <v>1636729.17</v>
      </c>
      <c r="D21" s="18">
        <v>1119332.3400000001</v>
      </c>
      <c r="E21" s="18">
        <v>1495623.38</v>
      </c>
      <c r="F21" s="18">
        <f>E21- D21</f>
        <v>376291.0399999998</v>
      </c>
      <c r="G21" s="19">
        <f>(E21- D21)/D21</f>
        <v>0.3361745449077258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76</v>
      </c>
      <c r="B22" s="18">
        <v>2655061.9700000002</v>
      </c>
      <c r="C22" s="18">
        <v>2631983.14</v>
      </c>
      <c r="D22" s="18">
        <v>2884864.05</v>
      </c>
      <c r="E22" s="18">
        <v>1728655.93</v>
      </c>
      <c r="F22" s="18">
        <f>E22- D22</f>
        <v>-1156208.1199999999</v>
      </c>
      <c r="G22" s="19">
        <f>(E22- D22)/D22</f>
        <v>-0.40078426572649062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69</v>
      </c>
      <c r="B23" s="18">
        <v>2761556.09</v>
      </c>
      <c r="C23" s="18">
        <v>2802854.59</v>
      </c>
      <c r="D23" s="18">
        <v>3157512.57</v>
      </c>
      <c r="E23" s="18">
        <v>3568860.47</v>
      </c>
      <c r="F23" s="18">
        <f>E23- D23</f>
        <v>411347.90000000037</v>
      </c>
      <c r="G23" s="19">
        <f>(E23- D23)/D23</f>
        <v>0.13027593426175985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70</v>
      </c>
      <c r="B24" s="18">
        <v>958515.27</v>
      </c>
      <c r="C24" s="18">
        <v>760086.73</v>
      </c>
      <c r="D24" s="18">
        <v>996811.82</v>
      </c>
      <c r="E24" s="18">
        <v>980548.64</v>
      </c>
      <c r="F24" s="18">
        <f>E24- D24</f>
        <v>-16263.179999999935</v>
      </c>
      <c r="G24" s="19">
        <f>(E24- D24)/D24</f>
        <v>-1.6315195780884636E-2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71</v>
      </c>
      <c r="B25" s="18">
        <v>501758.83</v>
      </c>
      <c r="C25" s="18">
        <v>571643.92000000004</v>
      </c>
      <c r="D25" s="18">
        <v>507584.38</v>
      </c>
      <c r="E25" s="18">
        <v>671752.03</v>
      </c>
      <c r="F25" s="18">
        <f>E25- D25</f>
        <v>164167.65000000002</v>
      </c>
      <c r="G25" s="19">
        <f>(E25- D25)/D25</f>
        <v>0.32342927889152151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31</v>
      </c>
      <c r="B26" s="24">
        <f>SUM(B8:B25)</f>
        <v>61621577.999999993</v>
      </c>
      <c r="C26" s="24">
        <f>SUM(C8:C25)</f>
        <v>67802048.850000009</v>
      </c>
      <c r="D26" s="24">
        <f>SUM(D8:D25)</f>
        <v>68005583.420000002</v>
      </c>
      <c r="E26" s="24">
        <f>SUM(E8:E25)</f>
        <v>73293193.63000001</v>
      </c>
      <c r="F26" s="24">
        <f>SUM(F8:F25)</f>
        <v>5287610.209999999</v>
      </c>
      <c r="G26" s="25">
        <f>(E26- D26)/D26</f>
        <v>7.775258947995374E-2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32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34</v>
      </c>
      <c r="B29" s="18">
        <v>61621578</v>
      </c>
      <c r="C29" s="18">
        <v>67802048.849999994</v>
      </c>
      <c r="D29" s="18">
        <v>68005583.420000002</v>
      </c>
      <c r="E29" s="18">
        <v>73293193.629999995</v>
      </c>
      <c r="F29" s="18">
        <f>E29- D29</f>
        <v>5287610.2099999934</v>
      </c>
      <c r="G29" s="19">
        <f>(E29- D29)/D29</f>
        <v>7.7752589479953518E-2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31</v>
      </c>
      <c r="B31" s="27">
        <f>SUM(B28:B30)</f>
        <v>61621578</v>
      </c>
      <c r="C31" s="27">
        <f>SUM(C28:C30)</f>
        <v>67802048.849999994</v>
      </c>
      <c r="D31" s="27">
        <f>SUM(D28:D30)</f>
        <v>68005583.420000002</v>
      </c>
      <c r="E31" s="27">
        <f>SUM(E28:E30)</f>
        <v>73293193.629999995</v>
      </c>
      <c r="F31" s="27">
        <f>SUM(F28:F30)</f>
        <v>5287610.2099999934</v>
      </c>
      <c r="G31" s="28">
        <f>(E31- D31)/D31</f>
        <v>7.7752589479953518E-2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36</v>
      </c>
      <c r="B34" s="3" t="s">
        <v>37</v>
      </c>
      <c r="C34" s="3" t="s">
        <v>38</v>
      </c>
      <c r="D34" s="3" t="s">
        <v>39</v>
      </c>
      <c r="E34" s="3" t="s">
        <v>40</v>
      </c>
      <c r="F34" s="3" t="s">
        <v>41</v>
      </c>
      <c r="G34" s="3" t="s">
        <v>42</v>
      </c>
      <c r="H34" s="3" t="s">
        <v>43</v>
      </c>
      <c r="I34" s="3" t="s">
        <v>44</v>
      </c>
      <c r="J34" s="3" t="s">
        <v>45</v>
      </c>
    </row>
    <row r="35" spans="1:10" ht="36.950000000000003" customHeight="1" x14ac:dyDescent="0.2">
      <c r="A35" s="6" t="s">
        <v>72</v>
      </c>
      <c r="B35" s="7" t="s">
        <v>47</v>
      </c>
      <c r="C35" s="7" t="s">
        <v>48</v>
      </c>
      <c r="D35" s="7" t="s">
        <v>49</v>
      </c>
      <c r="E35" s="7" t="s">
        <v>50</v>
      </c>
      <c r="F35" s="7" t="s">
        <v>51</v>
      </c>
      <c r="G35" s="7" t="s">
        <v>52</v>
      </c>
      <c r="H35" s="7" t="s">
        <v>53</v>
      </c>
      <c r="I35" s="7" t="s">
        <v>52</v>
      </c>
      <c r="J35" s="8" t="s">
        <v>54</v>
      </c>
    </row>
    <row r="36" spans="1:10" ht="13.5" customHeight="1" x14ac:dyDescent="0.2">
      <c r="A36" s="9" t="s">
        <v>56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57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58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59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60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61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62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63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64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65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75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66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67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68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76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69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70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71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31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32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33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34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35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31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5AF3-5620-4C75-8FA9-EBE5206502D9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16137257.48</v>
      </c>
      <c r="C8" s="11">
        <v>23505698.670000002</v>
      </c>
      <c r="D8" s="11">
        <v>20391543.170000002</v>
      </c>
      <c r="E8" s="11">
        <v>18729351.219999999</v>
      </c>
      <c r="F8" s="11">
        <f>E8- D8</f>
        <v>-1662191.950000003</v>
      </c>
      <c r="G8" s="14">
        <f>(E8- D8)/D8</f>
        <v>-8.151378913026143E-2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152090.17000000001</v>
      </c>
      <c r="C9" s="18">
        <v>127332.3</v>
      </c>
      <c r="D9" s="18">
        <v>133278.03</v>
      </c>
      <c r="E9" s="18">
        <v>158587.54</v>
      </c>
      <c r="F9" s="18">
        <f>E9- D9</f>
        <v>25309.510000000009</v>
      </c>
      <c r="G9" s="19">
        <f>(E9- D9)/D9</f>
        <v>0.18990009081016584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120382</v>
      </c>
      <c r="C10" s="18">
        <v>1087444.2</v>
      </c>
      <c r="D10" s="18">
        <v>73485</v>
      </c>
      <c r="E10" s="18">
        <v>1082949</v>
      </c>
      <c r="F10" s="18">
        <f>E10- D10</f>
        <v>1009464</v>
      </c>
      <c r="G10" s="19">
        <f>(E10- D10)/D10</f>
        <v>13.737007552561748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31</v>
      </c>
      <c r="B11" s="24">
        <f>SUM(B8:B10)</f>
        <v>16409729.65</v>
      </c>
      <c r="C11" s="24">
        <f>SUM(C8:C10)</f>
        <v>24720475.170000002</v>
      </c>
      <c r="D11" s="24">
        <f>SUM(D8:D10)</f>
        <v>20598306.200000003</v>
      </c>
      <c r="E11" s="24">
        <f>SUM(E8:E10)</f>
        <v>19970887.759999998</v>
      </c>
      <c r="F11" s="24">
        <f>SUM(F8:F10)</f>
        <v>-627418.44000000297</v>
      </c>
      <c r="G11" s="25">
        <f>(E11- D11)/D11</f>
        <v>-3.0459710323172347E-2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32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33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16409729.65</v>
      </c>
      <c r="C14" s="18">
        <v>24720475.170000002</v>
      </c>
      <c r="D14" s="18">
        <v>20598306.199999999</v>
      </c>
      <c r="E14" s="18">
        <v>19970887.760000002</v>
      </c>
      <c r="F14" s="18">
        <f>E14- D14</f>
        <v>-627418.43999999762</v>
      </c>
      <c r="G14" s="19">
        <f>(E14- D14)/D14</f>
        <v>-3.045971032317199E-2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31</v>
      </c>
      <c r="B16" s="27">
        <f>SUM(B13:B15)</f>
        <v>16409729.65</v>
      </c>
      <c r="C16" s="27">
        <f>SUM(C13:C15)</f>
        <v>24720475.170000002</v>
      </c>
      <c r="D16" s="27">
        <f>SUM(D13:D15)</f>
        <v>20598306.199999999</v>
      </c>
      <c r="E16" s="27">
        <f>SUM(E13:E15)</f>
        <v>19970887.760000002</v>
      </c>
      <c r="F16" s="27">
        <f>SUM(F13:F15)</f>
        <v>-627418.43999999762</v>
      </c>
      <c r="G16" s="28">
        <f>(E16- D16)/D16</f>
        <v>-3.045971032317199E-2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42</v>
      </c>
      <c r="H19" s="3" t="s">
        <v>43</v>
      </c>
      <c r="I19" s="3" t="s">
        <v>44</v>
      </c>
      <c r="J19" s="3" t="s">
        <v>45</v>
      </c>
    </row>
    <row r="20" spans="1:10" ht="36.950000000000003" customHeight="1" x14ac:dyDescent="0.2">
      <c r="A20" s="6" t="s">
        <v>46</v>
      </c>
      <c r="B20" s="7" t="s">
        <v>47</v>
      </c>
      <c r="C20" s="7" t="s">
        <v>48</v>
      </c>
      <c r="D20" s="7" t="s">
        <v>49</v>
      </c>
      <c r="E20" s="7" t="s">
        <v>50</v>
      </c>
      <c r="F20" s="7" t="s">
        <v>51</v>
      </c>
      <c r="G20" s="7" t="s">
        <v>52</v>
      </c>
      <c r="H20" s="7" t="s">
        <v>53</v>
      </c>
      <c r="I20" s="7" t="s">
        <v>52</v>
      </c>
      <c r="J20" s="8" t="s">
        <v>54</v>
      </c>
    </row>
    <row r="21" spans="1:10" ht="13.5" customHeight="1" x14ac:dyDescent="0.2">
      <c r="A21" s="9" t="s">
        <v>28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29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30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31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32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33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34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35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31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F572-65E6-4692-B2A0-88BEF2824E4D}">
  <dimension ref="A1:J4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58</v>
      </c>
      <c r="B8" s="11">
        <v>0</v>
      </c>
      <c r="C8" s="11">
        <v>0</v>
      </c>
      <c r="D8" s="11">
        <v>309</v>
      </c>
      <c r="E8" s="11">
        <v>0</v>
      </c>
      <c r="F8" s="11">
        <f>E8- D8</f>
        <v>-309</v>
      </c>
      <c r="G8" s="14">
        <f>(E8- D8)/D8</f>
        <v>-1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59</v>
      </c>
      <c r="B9" s="18">
        <v>155497.16</v>
      </c>
      <c r="C9" s="18">
        <v>259805.73</v>
      </c>
      <c r="D9" s="18">
        <v>300967.09999999998</v>
      </c>
      <c r="E9" s="18">
        <v>322839.28999999998</v>
      </c>
      <c r="F9" s="18">
        <f>E9- D9</f>
        <v>21872.190000000002</v>
      </c>
      <c r="G9" s="19">
        <f>(E9- D9)/D9</f>
        <v>7.2673026387269579E-2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60</v>
      </c>
      <c r="B10" s="18">
        <v>0</v>
      </c>
      <c r="C10" s="18">
        <v>0</v>
      </c>
      <c r="D10" s="18">
        <v>41182.589999999997</v>
      </c>
      <c r="E10" s="18">
        <v>22768.03</v>
      </c>
      <c r="F10" s="18">
        <f>E10- D10</f>
        <v>-18414.559999999998</v>
      </c>
      <c r="G10" s="19">
        <f>(E10- D10)/D10</f>
        <v>-0.44714429082775026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61</v>
      </c>
      <c r="B11" s="18">
        <v>0</v>
      </c>
      <c r="C11" s="18">
        <v>0</v>
      </c>
      <c r="D11" s="18">
        <v>0</v>
      </c>
      <c r="E11" s="18">
        <v>17.89</v>
      </c>
      <c r="F11" s="18">
        <f>E11- D11</f>
        <v>17.89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62</v>
      </c>
      <c r="B12" s="18">
        <v>8268.57</v>
      </c>
      <c r="C12" s="18">
        <v>16156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64</v>
      </c>
      <c r="B13" s="18">
        <v>0</v>
      </c>
      <c r="C13" s="18">
        <v>0</v>
      </c>
      <c r="D13" s="18">
        <v>0</v>
      </c>
      <c r="E13" s="18">
        <v>14166.44</v>
      </c>
      <c r="F13" s="18">
        <f>E13- D13</f>
        <v>14166.44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66</v>
      </c>
      <c r="B14" s="18">
        <v>0</v>
      </c>
      <c r="C14" s="18">
        <v>8872.84</v>
      </c>
      <c r="D14" s="18">
        <v>0</v>
      </c>
      <c r="E14" s="18">
        <v>3656.9</v>
      </c>
      <c r="F14" s="18">
        <f>E14- D14</f>
        <v>3656.9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67</v>
      </c>
      <c r="B15" s="18">
        <v>6277.3</v>
      </c>
      <c r="C15" s="18">
        <v>0</v>
      </c>
      <c r="D15" s="18">
        <v>0</v>
      </c>
      <c r="E15" s="18">
        <v>1256.7</v>
      </c>
      <c r="F15" s="18">
        <f>E15- D15</f>
        <v>1256.7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68</v>
      </c>
      <c r="B16" s="18">
        <v>0</v>
      </c>
      <c r="C16" s="18">
        <v>0</v>
      </c>
      <c r="D16" s="18">
        <v>1462.66</v>
      </c>
      <c r="E16" s="18">
        <v>1624.91</v>
      </c>
      <c r="F16" s="18">
        <f>E16- D16</f>
        <v>162.25</v>
      </c>
      <c r="G16" s="19">
        <f>(E16- D16)/D16</f>
        <v>0.11092803522349691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70</v>
      </c>
      <c r="B17" s="18">
        <v>0</v>
      </c>
      <c r="C17" s="18">
        <v>300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71</v>
      </c>
      <c r="B18" s="18">
        <v>0</v>
      </c>
      <c r="C18" s="18">
        <v>0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21" t="s">
        <v>31</v>
      </c>
      <c r="B19" s="24">
        <f>SUM(B8:B18)</f>
        <v>170043.03</v>
      </c>
      <c r="C19" s="24">
        <f>SUM(C8:C18)</f>
        <v>285134.57</v>
      </c>
      <c r="D19" s="24">
        <f>SUM(D8:D18)</f>
        <v>343921.34999999992</v>
      </c>
      <c r="E19" s="24">
        <f>SUM(E8:E18)</f>
        <v>366330.16</v>
      </c>
      <c r="F19" s="24">
        <f>SUM(F8:F18)</f>
        <v>22408.810000000009</v>
      </c>
      <c r="G19" s="25">
        <f>(E19- D19)/D19</f>
        <v>6.5156786573442038E-2</v>
      </c>
      <c r="H19" s="24">
        <f>SUM(H8:H18)</f>
        <v>0</v>
      </c>
      <c r="I19" s="11">
        <v>0</v>
      </c>
      <c r="J19" s="26">
        <f>SUM(J8:J18)</f>
        <v>0</v>
      </c>
    </row>
    <row r="20" spans="1:10" ht="16.5" customHeight="1" x14ac:dyDescent="0.2">
      <c r="A20" s="21" t="s">
        <v>32</v>
      </c>
      <c r="B20" s="18"/>
      <c r="C20" s="18"/>
      <c r="D20" s="18"/>
      <c r="E20" s="18"/>
      <c r="F20" s="18"/>
      <c r="G20" s="19"/>
      <c r="H20" s="18"/>
      <c r="I20" s="18"/>
      <c r="J20" s="20"/>
    </row>
    <row r="21" spans="1:10" ht="13.5" customHeight="1" x14ac:dyDescent="0.2">
      <c r="A21" s="17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f>E21- D21</f>
        <v>0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34</v>
      </c>
      <c r="B22" s="18">
        <v>170043.03</v>
      </c>
      <c r="C22" s="18">
        <v>285134.57</v>
      </c>
      <c r="D22" s="18">
        <v>343921.35</v>
      </c>
      <c r="E22" s="18">
        <v>366330.16</v>
      </c>
      <c r="F22" s="18">
        <f>E22- D22</f>
        <v>22408.809999999998</v>
      </c>
      <c r="G22" s="19">
        <f>(E22- D22)/D22</f>
        <v>6.5156786573441858E-2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f>E23- D23</f>
        <v>0</v>
      </c>
      <c r="G23" s="19" t="e">
        <f>(E23- D23)/D23</f>
        <v>#DIV/0!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2" t="s">
        <v>31</v>
      </c>
      <c r="B24" s="27">
        <f>SUM(B21:B23)</f>
        <v>170043.03</v>
      </c>
      <c r="C24" s="27">
        <f>SUM(C21:C23)</f>
        <v>285134.57</v>
      </c>
      <c r="D24" s="27">
        <f>SUM(D21:D23)</f>
        <v>343921.35</v>
      </c>
      <c r="E24" s="27">
        <f>SUM(E21:E23)</f>
        <v>366330.16</v>
      </c>
      <c r="F24" s="27">
        <f>SUM(F21:F23)</f>
        <v>22408.809999999998</v>
      </c>
      <c r="G24" s="28">
        <f>(E24- D24)/D24</f>
        <v>6.5156786573441858E-2</v>
      </c>
      <c r="H24" s="27">
        <f>SUM(H21:H23)</f>
        <v>0</v>
      </c>
      <c r="I24" s="23">
        <v>0</v>
      </c>
      <c r="J24" s="29">
        <f>SUM(J21:J23)</f>
        <v>0</v>
      </c>
    </row>
    <row r="27" spans="1:10" ht="13.5" customHeight="1" x14ac:dyDescent="0.2">
      <c r="A27" s="3" t="s">
        <v>36</v>
      </c>
      <c r="B27" s="3" t="s">
        <v>37</v>
      </c>
      <c r="C27" s="3" t="s">
        <v>38</v>
      </c>
      <c r="D27" s="3" t="s">
        <v>39</v>
      </c>
      <c r="E27" s="3" t="s">
        <v>40</v>
      </c>
      <c r="F27" s="3" t="s">
        <v>41</v>
      </c>
      <c r="G27" s="3" t="s">
        <v>42</v>
      </c>
      <c r="H27" s="3" t="s">
        <v>43</v>
      </c>
      <c r="I27" s="3" t="s">
        <v>44</v>
      </c>
      <c r="J27" s="3" t="s">
        <v>45</v>
      </c>
    </row>
    <row r="28" spans="1:10" ht="36.950000000000003" customHeight="1" x14ac:dyDescent="0.2">
      <c r="A28" s="6" t="s">
        <v>72</v>
      </c>
      <c r="B28" s="7" t="s">
        <v>47</v>
      </c>
      <c r="C28" s="7" t="s">
        <v>48</v>
      </c>
      <c r="D28" s="7" t="s">
        <v>49</v>
      </c>
      <c r="E28" s="7" t="s">
        <v>50</v>
      </c>
      <c r="F28" s="7" t="s">
        <v>51</v>
      </c>
      <c r="G28" s="7" t="s">
        <v>52</v>
      </c>
      <c r="H28" s="7" t="s">
        <v>53</v>
      </c>
      <c r="I28" s="7" t="s">
        <v>52</v>
      </c>
      <c r="J28" s="8" t="s">
        <v>54</v>
      </c>
    </row>
    <row r="29" spans="1:10" ht="13.5" customHeight="1" x14ac:dyDescent="0.2">
      <c r="A29" s="9" t="s">
        <v>58</v>
      </c>
      <c r="B29" s="11">
        <f>J8</f>
        <v>0</v>
      </c>
      <c r="C29" s="11">
        <v>0</v>
      </c>
      <c r="D29" s="11">
        <v>0</v>
      </c>
      <c r="E29" s="11">
        <f>SUM(B29:D29)</f>
        <v>0</v>
      </c>
      <c r="F29" s="11">
        <v>0</v>
      </c>
      <c r="G29" s="14" t="e">
        <f>F29/E29</f>
        <v>#DIV/0!</v>
      </c>
      <c r="H29" s="11">
        <v>0</v>
      </c>
      <c r="I29" s="14">
        <f>IF(E29=0,0,H29/E29)</f>
        <v>0</v>
      </c>
      <c r="J29" s="16">
        <f>E29+F29+H29</f>
        <v>0</v>
      </c>
    </row>
    <row r="30" spans="1:10" ht="13.5" customHeight="1" x14ac:dyDescent="0.2">
      <c r="A30" s="17" t="s">
        <v>59</v>
      </c>
      <c r="B30" s="18">
        <f>J9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60</v>
      </c>
      <c r="B31" s="18">
        <f>J10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61</v>
      </c>
      <c r="B32" s="18">
        <f>J11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62</v>
      </c>
      <c r="B33" s="18">
        <f>J12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64</v>
      </c>
      <c r="B34" s="18">
        <f>J13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66</v>
      </c>
      <c r="B35" s="18">
        <f>J14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67</v>
      </c>
      <c r="B36" s="18">
        <f>J15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68</v>
      </c>
      <c r="B37" s="18">
        <f>J16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70</v>
      </c>
      <c r="B38" s="18">
        <f>J17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71</v>
      </c>
      <c r="B39" s="18">
        <f>J18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21" t="s">
        <v>31</v>
      </c>
      <c r="B40" s="24">
        <f>SUM(B29:B39)</f>
        <v>0</v>
      </c>
      <c r="C40" s="24">
        <f>SUM(C29:C39)</f>
        <v>0</v>
      </c>
      <c r="D40" s="24">
        <f>SUM(D29:D39)</f>
        <v>0</v>
      </c>
      <c r="E40" s="24">
        <f>SUM(E29:E39)</f>
        <v>0</v>
      </c>
      <c r="F40" s="24">
        <f>SUM(F29:F39)</f>
        <v>0</v>
      </c>
      <c r="G40" s="25" t="e">
        <f>F40/E40</f>
        <v>#DIV/0!</v>
      </c>
      <c r="H40" s="24">
        <f>SUM(H29:H39)</f>
        <v>0</v>
      </c>
      <c r="I40" s="11">
        <v>0</v>
      </c>
      <c r="J40" s="26">
        <f>SUM(J29:J39)</f>
        <v>0</v>
      </c>
    </row>
    <row r="41" spans="1:10" ht="13.5" customHeight="1" x14ac:dyDescent="0.2">
      <c r="A41" s="21" t="s">
        <v>32</v>
      </c>
      <c r="B41" s="18"/>
      <c r="C41" s="18"/>
      <c r="D41" s="18"/>
      <c r="E41" s="18"/>
      <c r="F41" s="18"/>
      <c r="G41" s="19"/>
      <c r="H41" s="18"/>
      <c r="I41" s="18"/>
      <c r="J41" s="20"/>
    </row>
    <row r="42" spans="1:10" ht="13.5" customHeight="1" x14ac:dyDescent="0.2">
      <c r="A42" s="17" t="s">
        <v>33</v>
      </c>
      <c r="B42" s="18">
        <f>J21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34</v>
      </c>
      <c r="B43" s="18">
        <f>J22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35</v>
      </c>
      <c r="B44" s="18">
        <f>J23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22" t="s">
        <v>31</v>
      </c>
      <c r="B45" s="27">
        <f>SUM(B42:B44)</f>
        <v>0</v>
      </c>
      <c r="C45" s="27">
        <f>SUM(C42:C44)</f>
        <v>0</v>
      </c>
      <c r="D45" s="27">
        <f>SUM(D42:D44)</f>
        <v>0</v>
      </c>
      <c r="E45" s="27">
        <f>SUM(E42:E44)</f>
        <v>0</v>
      </c>
      <c r="F45" s="27">
        <f>SUM(F42:F44)</f>
        <v>0</v>
      </c>
      <c r="G45" s="28" t="e">
        <f>F45/E45</f>
        <v>#DIV/0!</v>
      </c>
      <c r="H45" s="27">
        <f>SUM(H42:H44)</f>
        <v>0</v>
      </c>
      <c r="I45" s="23">
        <v>0</v>
      </c>
      <c r="J45" s="29">
        <f>SUM(J42:J44)</f>
        <v>0</v>
      </c>
    </row>
  </sheetData>
  <mergeCells count="1">
    <mergeCell ref="F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0CD8-3DC7-467F-863B-4452E829FC2F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56</v>
      </c>
      <c r="B8" s="11">
        <v>487775.73</v>
      </c>
      <c r="C8" s="11">
        <v>496028.04</v>
      </c>
      <c r="D8" s="11">
        <v>728056.75</v>
      </c>
      <c r="E8" s="11">
        <v>715651.69</v>
      </c>
      <c r="F8" s="11">
        <f>E8- D8</f>
        <v>-12405.060000000056</v>
      </c>
      <c r="G8" s="14">
        <f>(E8- D8)/D8</f>
        <v>-1.7038589368205233E-2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57</v>
      </c>
      <c r="B9" s="18">
        <v>74925.31</v>
      </c>
      <c r="C9" s="18">
        <v>72796.34</v>
      </c>
      <c r="D9" s="18">
        <v>172482.71</v>
      </c>
      <c r="E9" s="18">
        <v>186769.71</v>
      </c>
      <c r="F9" s="18">
        <f>E9- D9</f>
        <v>14287</v>
      </c>
      <c r="G9" s="19">
        <f>(E9- D9)/D9</f>
        <v>8.2831490762175525E-2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58</v>
      </c>
      <c r="B10" s="18">
        <v>39906.97</v>
      </c>
      <c r="C10" s="18">
        <v>46880.09</v>
      </c>
      <c r="D10" s="18">
        <v>36308.81</v>
      </c>
      <c r="E10" s="18">
        <v>42681.67</v>
      </c>
      <c r="F10" s="18">
        <f>E10- D10</f>
        <v>6372.8600000000006</v>
      </c>
      <c r="G10" s="19">
        <f>(E10- D10)/D10</f>
        <v>0.17551828330369409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59</v>
      </c>
      <c r="B11" s="18">
        <v>829169.82</v>
      </c>
      <c r="C11" s="18">
        <v>520440.42</v>
      </c>
      <c r="D11" s="18">
        <v>708243.78</v>
      </c>
      <c r="E11" s="18">
        <v>1348789.39</v>
      </c>
      <c r="F11" s="18">
        <f>E11- D11</f>
        <v>640545.60999999987</v>
      </c>
      <c r="G11" s="19">
        <f>(E11- D11)/D11</f>
        <v>0.90441402817543959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60</v>
      </c>
      <c r="B12" s="18">
        <v>1626417.68</v>
      </c>
      <c r="C12" s="18">
        <v>1990440.18</v>
      </c>
      <c r="D12" s="18">
        <v>2137975.8199999998</v>
      </c>
      <c r="E12" s="18">
        <v>3126870.25</v>
      </c>
      <c r="F12" s="18">
        <f>E12- D12</f>
        <v>988894.43000000017</v>
      </c>
      <c r="G12" s="19">
        <f>(E12- D12)/D12</f>
        <v>0.46253770540772543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61</v>
      </c>
      <c r="B13" s="18">
        <v>3530.82</v>
      </c>
      <c r="C13" s="18">
        <v>1719.74</v>
      </c>
      <c r="D13" s="18">
        <v>3028.98</v>
      </c>
      <c r="E13" s="18">
        <v>15451.82</v>
      </c>
      <c r="F13" s="18">
        <f>E13- D13</f>
        <v>12422.84</v>
      </c>
      <c r="G13" s="19">
        <f>(E13- D13)/D13</f>
        <v>4.1013278397348278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62</v>
      </c>
      <c r="B14" s="18">
        <v>1075983.73</v>
      </c>
      <c r="C14" s="18">
        <v>1259318.43</v>
      </c>
      <c r="D14" s="18">
        <v>942938.68</v>
      </c>
      <c r="E14" s="18">
        <v>935369.1</v>
      </c>
      <c r="F14" s="18">
        <f>E14- D14</f>
        <v>-7569.5800000000745</v>
      </c>
      <c r="G14" s="19">
        <f>(E14- D14)/D14</f>
        <v>-8.0276482029563931E-3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63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64</v>
      </c>
      <c r="B16" s="18">
        <v>1200</v>
      </c>
      <c r="C16" s="18">
        <v>0</v>
      </c>
      <c r="D16" s="18">
        <v>0</v>
      </c>
      <c r="E16" s="18">
        <v>87.18</v>
      </c>
      <c r="F16" s="18">
        <f>E16- D16</f>
        <v>87.18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65</v>
      </c>
      <c r="B17" s="18">
        <v>0</v>
      </c>
      <c r="C17" s="18">
        <v>0</v>
      </c>
      <c r="D17" s="18">
        <v>8426.9500000000007</v>
      </c>
      <c r="E17" s="18">
        <v>306.62</v>
      </c>
      <c r="F17" s="18">
        <f>E17- D17</f>
        <v>-8120.3300000000008</v>
      </c>
      <c r="G17" s="19">
        <f>(E17- D17)/D17</f>
        <v>-0.96361435632108894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66</v>
      </c>
      <c r="B18" s="18">
        <v>0</v>
      </c>
      <c r="C18" s="18">
        <v>170.06</v>
      </c>
      <c r="D18" s="18">
        <v>4917.3999999999996</v>
      </c>
      <c r="E18" s="18">
        <v>6678.75</v>
      </c>
      <c r="F18" s="18">
        <f>E18- D18</f>
        <v>1761.3500000000004</v>
      </c>
      <c r="G18" s="19">
        <f>(E18- D18)/D18</f>
        <v>0.35818725342660768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67</v>
      </c>
      <c r="B19" s="18">
        <v>9591.0499999999993</v>
      </c>
      <c r="C19" s="18">
        <v>1419.02</v>
      </c>
      <c r="D19" s="18">
        <v>-0.02</v>
      </c>
      <c r="E19" s="18">
        <v>932.24</v>
      </c>
      <c r="F19" s="18">
        <f>E19- D19</f>
        <v>932.26</v>
      </c>
      <c r="G19" s="19">
        <f>(E19- D19)/D19</f>
        <v>-46613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68</v>
      </c>
      <c r="B20" s="18">
        <v>40046.019999999997</v>
      </c>
      <c r="C20" s="18">
        <v>81198.899999999994</v>
      </c>
      <c r="D20" s="18">
        <v>229350.44</v>
      </c>
      <c r="E20" s="18">
        <v>217015.65</v>
      </c>
      <c r="F20" s="18">
        <f>E20- D20</f>
        <v>-12334.790000000008</v>
      </c>
      <c r="G20" s="19">
        <f>(E20- D20)/D20</f>
        <v>-5.3781409793676474E-2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69</v>
      </c>
      <c r="B21" s="18">
        <v>12232.61</v>
      </c>
      <c r="C21" s="18">
        <v>12148.67</v>
      </c>
      <c r="D21" s="18">
        <v>12291.37</v>
      </c>
      <c r="E21" s="18">
        <v>13405.62</v>
      </c>
      <c r="F21" s="18">
        <f>E21- D21</f>
        <v>1114.25</v>
      </c>
      <c r="G21" s="19">
        <f>(E21- D21)/D21</f>
        <v>9.0653035422414263E-2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70</v>
      </c>
      <c r="B22" s="18">
        <v>19297.09</v>
      </c>
      <c r="C22" s="18">
        <v>17880.32</v>
      </c>
      <c r="D22" s="18">
        <v>26778.59</v>
      </c>
      <c r="E22" s="18">
        <v>0</v>
      </c>
      <c r="F22" s="18">
        <f>E22- D22</f>
        <v>-26778.59</v>
      </c>
      <c r="G22" s="19">
        <f>(E22- D22)/D22</f>
        <v>-1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71</v>
      </c>
      <c r="B23" s="18">
        <v>100</v>
      </c>
      <c r="C23" s="18">
        <v>0</v>
      </c>
      <c r="D23" s="18">
        <v>9964.7199999999993</v>
      </c>
      <c r="E23" s="18">
        <v>39731.72</v>
      </c>
      <c r="F23" s="18">
        <f>E23- D23</f>
        <v>29767</v>
      </c>
      <c r="G23" s="19">
        <f>(E23- D23)/D23</f>
        <v>2.9872389791183296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31</v>
      </c>
      <c r="B24" s="24">
        <f>SUM(B8:B23)</f>
        <v>4220176.8299999991</v>
      </c>
      <c r="C24" s="24">
        <f>SUM(C8:C23)</f>
        <v>4500440.21</v>
      </c>
      <c r="D24" s="24">
        <f>SUM(D8:D23)</f>
        <v>5020764.9800000014</v>
      </c>
      <c r="E24" s="24">
        <f>SUM(E8:E23)</f>
        <v>6649741.4100000001</v>
      </c>
      <c r="F24" s="24">
        <f>SUM(F8:F23)</f>
        <v>1628976.4299999997</v>
      </c>
      <c r="G24" s="25">
        <f>(E24- D24)/D24</f>
        <v>0.32444785535450382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32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33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34</v>
      </c>
      <c r="B27" s="18">
        <v>4220176.83</v>
      </c>
      <c r="C27" s="18">
        <v>4500440.21</v>
      </c>
      <c r="D27" s="18">
        <v>5020764.9800000004</v>
      </c>
      <c r="E27" s="18">
        <v>6649741.4100000001</v>
      </c>
      <c r="F27" s="18">
        <f>E27- D27</f>
        <v>1628976.4299999997</v>
      </c>
      <c r="G27" s="19">
        <f>(E27- D27)/D27</f>
        <v>0.3244478553545041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35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31</v>
      </c>
      <c r="B29" s="27">
        <f>SUM(B26:B28)</f>
        <v>4220176.83</v>
      </c>
      <c r="C29" s="27">
        <f>SUM(C26:C28)</f>
        <v>4500440.21</v>
      </c>
      <c r="D29" s="27">
        <f>SUM(D26:D28)</f>
        <v>5020764.9800000004</v>
      </c>
      <c r="E29" s="27">
        <f>SUM(E26:E28)</f>
        <v>6649741.4100000001</v>
      </c>
      <c r="F29" s="27">
        <f>SUM(F26:F28)</f>
        <v>1628976.4299999997</v>
      </c>
      <c r="G29" s="28">
        <f>(E29- D29)/D29</f>
        <v>0.3244478553545041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36</v>
      </c>
      <c r="B32" s="3" t="s">
        <v>37</v>
      </c>
      <c r="C32" s="3" t="s">
        <v>38</v>
      </c>
      <c r="D32" s="3" t="s">
        <v>39</v>
      </c>
      <c r="E32" s="3" t="s">
        <v>40</v>
      </c>
      <c r="F32" s="3" t="s">
        <v>41</v>
      </c>
      <c r="G32" s="3" t="s">
        <v>42</v>
      </c>
      <c r="H32" s="3" t="s">
        <v>43</v>
      </c>
      <c r="I32" s="3" t="s">
        <v>44</v>
      </c>
      <c r="J32" s="3" t="s">
        <v>45</v>
      </c>
    </row>
    <row r="33" spans="1:10" ht="36.950000000000003" customHeight="1" x14ac:dyDescent="0.2">
      <c r="A33" s="6" t="s">
        <v>72</v>
      </c>
      <c r="B33" s="7" t="s">
        <v>47</v>
      </c>
      <c r="C33" s="7" t="s">
        <v>48</v>
      </c>
      <c r="D33" s="7" t="s">
        <v>49</v>
      </c>
      <c r="E33" s="7" t="s">
        <v>50</v>
      </c>
      <c r="F33" s="7" t="s">
        <v>51</v>
      </c>
      <c r="G33" s="7" t="s">
        <v>52</v>
      </c>
      <c r="H33" s="7" t="s">
        <v>53</v>
      </c>
      <c r="I33" s="7" t="s">
        <v>52</v>
      </c>
      <c r="J33" s="8" t="s">
        <v>54</v>
      </c>
    </row>
    <row r="34" spans="1:10" ht="13.5" customHeight="1" x14ac:dyDescent="0.2">
      <c r="A34" s="9" t="s">
        <v>56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57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58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59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60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61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62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63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64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65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66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67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68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69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70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71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31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32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33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34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35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31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Aeronautics(OE)</vt:lpstr>
      <vt:lpstr>Aeronautics(TB)</vt:lpstr>
      <vt:lpstr>Motor Vehicles(OE)</vt:lpstr>
      <vt:lpstr>Administration(OE)</vt:lpstr>
      <vt:lpstr>Administration(TB)</vt:lpstr>
      <vt:lpstr>Highway Operations(OE)</vt:lpstr>
      <vt:lpstr>Highway Operations(TB)</vt:lpstr>
      <vt:lpstr>Capital Facilities(OE)</vt:lpstr>
      <vt:lpstr>Contract Const-Right-of-Way(OE)</vt:lpstr>
      <vt:lpstr>Contract Const-Right-of-Way(TB)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2023-08-10T20:34:48Z</dcterms:created>
  <dcterms:modified xsi:type="dcterms:W3CDTF">2023-08-10T20:36:28Z</dcterms:modified>
</cp:coreProperties>
</file>