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46BE9306-B3DE-42E6-8F4A-1C0E9C2305B4}" xr6:coauthVersionLast="47" xr6:coauthVersionMax="47" xr10:uidLastSave="{00000000-0000-0000-0000-000000000000}"/>
  <bookViews>
    <workbookView xWindow="780" yWindow="780" windowWidth="21600" windowHeight="11385" xr2:uid="{2BBE16C9-0E22-4735-8F0C-D57A90C11327}"/>
  </bookViews>
  <sheets>
    <sheet name="Forest Resources Management(OE)" sheetId="13" r:id="rId1"/>
    <sheet name="Forest Resources Management(TB)" sheetId="12" r:id="rId2"/>
    <sheet name="Trust Land Management(OE)" sheetId="11" r:id="rId3"/>
    <sheet name="Minerals, Public Trust, Oil(OE)" sheetId="9" r:id="rId4"/>
    <sheet name="Forest &amp; Range Fire Protect(OE)" sheetId="7" r:id="rId5"/>
    <sheet name="Forest &amp; Range Fire Protect(TB)" sheetId="6" r:id="rId6"/>
    <sheet name="Business Services(OE)" sheetId="5" r:id="rId7"/>
    <sheet name="Scaling Practices(OE)" sheetId="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13" l="1"/>
  <c r="G56" i="13"/>
  <c r="J60" i="13"/>
  <c r="I60" i="13"/>
  <c r="G60" i="13"/>
  <c r="E60" i="13"/>
  <c r="B60" i="13"/>
  <c r="J59" i="13"/>
  <c r="I59" i="13"/>
  <c r="G59" i="13"/>
  <c r="E59" i="13"/>
  <c r="B59" i="13"/>
  <c r="J58" i="13"/>
  <c r="I58" i="13"/>
  <c r="G58" i="13"/>
  <c r="E58" i="13"/>
  <c r="B58" i="13"/>
  <c r="J55" i="13"/>
  <c r="I55" i="13"/>
  <c r="G55" i="13"/>
  <c r="E55" i="13"/>
  <c r="B55" i="13"/>
  <c r="J54" i="13"/>
  <c r="I54" i="13"/>
  <c r="G54" i="13"/>
  <c r="E54" i="13"/>
  <c r="B54" i="13"/>
  <c r="J53" i="13"/>
  <c r="I53" i="13"/>
  <c r="G53" i="13"/>
  <c r="E53" i="13"/>
  <c r="B53" i="13"/>
  <c r="J52" i="13"/>
  <c r="I52" i="13"/>
  <c r="G52" i="13"/>
  <c r="E52" i="13"/>
  <c r="B52" i="13"/>
  <c r="J51" i="13"/>
  <c r="I51" i="13"/>
  <c r="G51" i="13"/>
  <c r="E51" i="13"/>
  <c r="B51" i="13"/>
  <c r="J50" i="13"/>
  <c r="I50" i="13"/>
  <c r="G50" i="13"/>
  <c r="E50" i="13"/>
  <c r="B50" i="13"/>
  <c r="J49" i="13"/>
  <c r="I49" i="13"/>
  <c r="G49" i="13"/>
  <c r="E49" i="13"/>
  <c r="B49" i="13"/>
  <c r="J48" i="13"/>
  <c r="I48" i="13"/>
  <c r="G48" i="13"/>
  <c r="E48" i="13"/>
  <c r="B48" i="13"/>
  <c r="J47" i="13"/>
  <c r="I47" i="13"/>
  <c r="G47" i="13"/>
  <c r="E47" i="13"/>
  <c r="B47" i="13"/>
  <c r="J46" i="13"/>
  <c r="I46" i="13"/>
  <c r="G46" i="13"/>
  <c r="E46" i="13"/>
  <c r="B46" i="13"/>
  <c r="J45" i="13"/>
  <c r="I45" i="13"/>
  <c r="G45" i="13"/>
  <c r="E45" i="13"/>
  <c r="B45" i="13"/>
  <c r="J44" i="13"/>
  <c r="I44" i="13"/>
  <c r="G44" i="13"/>
  <c r="E44" i="13"/>
  <c r="B44" i="13"/>
  <c r="J43" i="13"/>
  <c r="I43" i="13"/>
  <c r="G43" i="13"/>
  <c r="E43" i="13"/>
  <c r="B43" i="13"/>
  <c r="J42" i="13"/>
  <c r="I42" i="13"/>
  <c r="G42" i="13"/>
  <c r="E42" i="13"/>
  <c r="B42" i="13"/>
  <c r="J41" i="13"/>
  <c r="I41" i="13"/>
  <c r="G41" i="13"/>
  <c r="E41" i="13"/>
  <c r="B41" i="13"/>
  <c r="J40" i="13"/>
  <c r="I40" i="13"/>
  <c r="G40" i="13"/>
  <c r="E40" i="13"/>
  <c r="B40" i="13"/>
  <c r="J39" i="13"/>
  <c r="I39" i="13"/>
  <c r="G39" i="13"/>
  <c r="E39" i="13"/>
  <c r="B39" i="13"/>
  <c r="J38" i="13"/>
  <c r="I38" i="13"/>
  <c r="G38" i="13"/>
  <c r="E38" i="13"/>
  <c r="B38" i="13"/>
  <c r="J37" i="13"/>
  <c r="I37" i="13"/>
  <c r="G37" i="13"/>
  <c r="E37" i="13"/>
  <c r="B37" i="13"/>
  <c r="H61" i="13"/>
  <c r="E61" i="13"/>
  <c r="D61" i="13"/>
  <c r="C61" i="13"/>
  <c r="B61" i="13"/>
  <c r="J61" i="13"/>
  <c r="F61" i="13"/>
  <c r="H56" i="13"/>
  <c r="D56" i="13"/>
  <c r="C56" i="13"/>
  <c r="B56" i="13"/>
  <c r="F56" i="13"/>
  <c r="J32" i="13"/>
  <c r="H32" i="13"/>
  <c r="E32" i="13"/>
  <c r="G32" i="13" s="1"/>
  <c r="D32" i="13"/>
  <c r="C32" i="13"/>
  <c r="B32" i="13"/>
  <c r="J27" i="13"/>
  <c r="H27" i="13"/>
  <c r="E27" i="13"/>
  <c r="D27" i="13"/>
  <c r="C27" i="13"/>
  <c r="B27" i="13"/>
  <c r="J31" i="13"/>
  <c r="G31" i="13"/>
  <c r="F31" i="13"/>
  <c r="J30" i="13"/>
  <c r="G30" i="13"/>
  <c r="F30" i="13"/>
  <c r="J29" i="13"/>
  <c r="G29" i="13"/>
  <c r="F29" i="13"/>
  <c r="J26" i="13"/>
  <c r="G26" i="13"/>
  <c r="F26" i="13"/>
  <c r="J25" i="13"/>
  <c r="G25" i="13"/>
  <c r="F25" i="13"/>
  <c r="J24" i="13"/>
  <c r="G24" i="13"/>
  <c r="F24" i="13"/>
  <c r="J23" i="13"/>
  <c r="G23" i="13"/>
  <c r="F23" i="13"/>
  <c r="J22" i="13"/>
  <c r="G22" i="13"/>
  <c r="F22" i="13"/>
  <c r="J21" i="13"/>
  <c r="G21" i="13"/>
  <c r="F21" i="13"/>
  <c r="J20" i="13"/>
  <c r="G20" i="13"/>
  <c r="F20" i="13"/>
  <c r="J19" i="13"/>
  <c r="G19" i="13"/>
  <c r="F19" i="13"/>
  <c r="J18" i="13"/>
  <c r="G18" i="13"/>
  <c r="F18" i="13"/>
  <c r="J17" i="13"/>
  <c r="G17" i="13"/>
  <c r="F17" i="13"/>
  <c r="J16" i="13"/>
  <c r="G16" i="13"/>
  <c r="F16" i="13"/>
  <c r="J15" i="13"/>
  <c r="G15" i="13"/>
  <c r="F15" i="13"/>
  <c r="J14" i="13"/>
  <c r="G14" i="13"/>
  <c r="F14" i="13"/>
  <c r="J13" i="13"/>
  <c r="G13" i="13"/>
  <c r="F13" i="13"/>
  <c r="J12" i="13"/>
  <c r="G12" i="13"/>
  <c r="F12" i="13"/>
  <c r="J11" i="13"/>
  <c r="G11" i="13"/>
  <c r="F11" i="13"/>
  <c r="J10" i="13"/>
  <c r="G10" i="13"/>
  <c r="F10" i="13"/>
  <c r="J9" i="13"/>
  <c r="G9" i="13"/>
  <c r="F9" i="13"/>
  <c r="J8" i="13"/>
  <c r="G8" i="13"/>
  <c r="F8" i="13"/>
  <c r="G31" i="12"/>
  <c r="G26" i="12"/>
  <c r="J30" i="12"/>
  <c r="I30" i="12"/>
  <c r="G30" i="12"/>
  <c r="E30" i="12"/>
  <c r="B30" i="12"/>
  <c r="B31" i="12" s="1"/>
  <c r="J29" i="12"/>
  <c r="I29" i="12"/>
  <c r="G29" i="12"/>
  <c r="E29" i="12"/>
  <c r="B29" i="12"/>
  <c r="J28" i="12"/>
  <c r="I28" i="12"/>
  <c r="G28" i="12"/>
  <c r="E28" i="12"/>
  <c r="B28" i="12"/>
  <c r="J25" i="12"/>
  <c r="I25" i="12"/>
  <c r="G25" i="12"/>
  <c r="E25" i="12"/>
  <c r="B25" i="12"/>
  <c r="J24" i="12"/>
  <c r="I24" i="12"/>
  <c r="G24" i="12"/>
  <c r="E24" i="12"/>
  <c r="B24" i="12"/>
  <c r="J23" i="12"/>
  <c r="I23" i="12"/>
  <c r="J26" i="12" s="1"/>
  <c r="G23" i="12"/>
  <c r="E23" i="12"/>
  <c r="B23" i="12"/>
  <c r="J22" i="12"/>
  <c r="I22" i="12"/>
  <c r="G22" i="12"/>
  <c r="E22" i="12"/>
  <c r="B22" i="12"/>
  <c r="H31" i="12"/>
  <c r="E31" i="12"/>
  <c r="D31" i="12"/>
  <c r="C31" i="12"/>
  <c r="F31" i="12"/>
  <c r="H26" i="12"/>
  <c r="E26" i="12"/>
  <c r="D26" i="12"/>
  <c r="C26" i="12"/>
  <c r="B26" i="12"/>
  <c r="F26" i="12"/>
  <c r="J17" i="12"/>
  <c r="H17" i="12"/>
  <c r="E17" i="12"/>
  <c r="D17" i="12"/>
  <c r="C17" i="12"/>
  <c r="B17" i="12"/>
  <c r="J12" i="12"/>
  <c r="H12" i="12"/>
  <c r="E12" i="12"/>
  <c r="G12" i="12" s="1"/>
  <c r="D12" i="12"/>
  <c r="C12" i="12"/>
  <c r="B12" i="12"/>
  <c r="J16" i="12"/>
  <c r="G16" i="12"/>
  <c r="F16" i="12"/>
  <c r="J15" i="12"/>
  <c r="G15" i="12"/>
  <c r="F15" i="12"/>
  <c r="J14" i="12"/>
  <c r="G14" i="12"/>
  <c r="F14" i="12"/>
  <c r="J11" i="12"/>
  <c r="G11" i="12"/>
  <c r="F11" i="12"/>
  <c r="J10" i="12"/>
  <c r="G10" i="12"/>
  <c r="F10" i="12"/>
  <c r="J9" i="12"/>
  <c r="G9" i="12"/>
  <c r="F9" i="12"/>
  <c r="J8" i="12"/>
  <c r="G8" i="12"/>
  <c r="F8" i="12"/>
  <c r="G59" i="11"/>
  <c r="G54" i="11"/>
  <c r="J58" i="11"/>
  <c r="I58" i="11"/>
  <c r="G58" i="11"/>
  <c r="E58" i="11"/>
  <c r="B58" i="11"/>
  <c r="J57" i="11"/>
  <c r="I57" i="11"/>
  <c r="G57" i="11"/>
  <c r="E57" i="11"/>
  <c r="B57" i="11"/>
  <c r="J56" i="11"/>
  <c r="I56" i="11"/>
  <c r="G56" i="11"/>
  <c r="E56" i="11"/>
  <c r="B56" i="11"/>
  <c r="J53" i="11"/>
  <c r="I53" i="11"/>
  <c r="G53" i="11"/>
  <c r="E53" i="11"/>
  <c r="B53" i="11"/>
  <c r="J52" i="11"/>
  <c r="I52" i="11"/>
  <c r="G52" i="11"/>
  <c r="E52" i="11"/>
  <c r="B52" i="11"/>
  <c r="J51" i="11"/>
  <c r="I51" i="11"/>
  <c r="G51" i="11"/>
  <c r="E51" i="11"/>
  <c r="B51" i="11"/>
  <c r="J50" i="11"/>
  <c r="I50" i="11"/>
  <c r="G50" i="11"/>
  <c r="E50" i="11"/>
  <c r="B50" i="11"/>
  <c r="J49" i="11"/>
  <c r="I49" i="11"/>
  <c r="G49" i="11"/>
  <c r="E49" i="11"/>
  <c r="B49" i="11"/>
  <c r="J48" i="11"/>
  <c r="I48" i="11"/>
  <c r="G48" i="11"/>
  <c r="E48" i="11"/>
  <c r="B48" i="11"/>
  <c r="J47" i="11"/>
  <c r="I47" i="11"/>
  <c r="G47" i="11"/>
  <c r="E47" i="11"/>
  <c r="B47" i="11"/>
  <c r="J46" i="11"/>
  <c r="I46" i="11"/>
  <c r="G46" i="11"/>
  <c r="E46" i="11"/>
  <c r="B46" i="11"/>
  <c r="J45" i="11"/>
  <c r="I45" i="11"/>
  <c r="G45" i="11"/>
  <c r="E45" i="11"/>
  <c r="B45" i="11"/>
  <c r="J44" i="11"/>
  <c r="I44" i="11"/>
  <c r="G44" i="11"/>
  <c r="E44" i="11"/>
  <c r="B44" i="11"/>
  <c r="J43" i="11"/>
  <c r="I43" i="11"/>
  <c r="G43" i="11"/>
  <c r="E43" i="11"/>
  <c r="B43" i="11"/>
  <c r="J42" i="11"/>
  <c r="I42" i="11"/>
  <c r="G42" i="11"/>
  <c r="E42" i="11"/>
  <c r="B42" i="11"/>
  <c r="J41" i="11"/>
  <c r="I41" i="11"/>
  <c r="G41" i="11"/>
  <c r="E41" i="11"/>
  <c r="B41" i="11"/>
  <c r="J40" i="11"/>
  <c r="I40" i="11"/>
  <c r="G40" i="11"/>
  <c r="E40" i="11"/>
  <c r="B40" i="11"/>
  <c r="J39" i="11"/>
  <c r="I39" i="11"/>
  <c r="G39" i="11"/>
  <c r="E39" i="11"/>
  <c r="B39" i="11"/>
  <c r="J38" i="11"/>
  <c r="I38" i="11"/>
  <c r="G38" i="11"/>
  <c r="E38" i="11"/>
  <c r="B38" i="11"/>
  <c r="J37" i="11"/>
  <c r="I37" i="11"/>
  <c r="G37" i="11"/>
  <c r="E37" i="11"/>
  <c r="B37" i="11"/>
  <c r="J36" i="11"/>
  <c r="I36" i="11"/>
  <c r="G36" i="11"/>
  <c r="E36" i="11"/>
  <c r="B36" i="11"/>
  <c r="H59" i="11"/>
  <c r="E59" i="11"/>
  <c r="D59" i="11"/>
  <c r="C59" i="11"/>
  <c r="B59" i="11"/>
  <c r="J59" i="11"/>
  <c r="F59" i="11"/>
  <c r="H54" i="11"/>
  <c r="D54" i="11"/>
  <c r="C54" i="11"/>
  <c r="F54" i="11"/>
  <c r="J31" i="11"/>
  <c r="H31" i="11"/>
  <c r="E31" i="11"/>
  <c r="D31" i="11"/>
  <c r="G31" i="11" s="1"/>
  <c r="C31" i="11"/>
  <c r="B31" i="11"/>
  <c r="J26" i="11"/>
  <c r="H26" i="11"/>
  <c r="E26" i="11"/>
  <c r="D26" i="11"/>
  <c r="C26" i="11"/>
  <c r="B26" i="11"/>
  <c r="J30" i="11"/>
  <c r="G30" i="11"/>
  <c r="F30" i="11"/>
  <c r="J29" i="11"/>
  <c r="G29" i="11"/>
  <c r="F29" i="11"/>
  <c r="J28" i="11"/>
  <c r="G28" i="11"/>
  <c r="F28" i="11"/>
  <c r="J25" i="11"/>
  <c r="G25" i="11"/>
  <c r="F25" i="11"/>
  <c r="J24" i="11"/>
  <c r="G24" i="11"/>
  <c r="F24" i="11"/>
  <c r="J23" i="11"/>
  <c r="G23" i="11"/>
  <c r="F23" i="11"/>
  <c r="J22" i="11"/>
  <c r="G22" i="11"/>
  <c r="F22" i="11"/>
  <c r="J21" i="11"/>
  <c r="G21" i="11"/>
  <c r="F21" i="11"/>
  <c r="J20" i="11"/>
  <c r="G20" i="11"/>
  <c r="F20" i="11"/>
  <c r="J19" i="11"/>
  <c r="G19" i="11"/>
  <c r="F19" i="11"/>
  <c r="J18" i="11"/>
  <c r="G18" i="11"/>
  <c r="F18" i="11"/>
  <c r="J17" i="11"/>
  <c r="G17" i="11"/>
  <c r="F17" i="11"/>
  <c r="J16" i="11"/>
  <c r="G16" i="11"/>
  <c r="F16" i="11"/>
  <c r="J15" i="11"/>
  <c r="G15" i="11"/>
  <c r="F15" i="11"/>
  <c r="J14" i="11"/>
  <c r="G14" i="11"/>
  <c r="F14" i="11"/>
  <c r="J13" i="11"/>
  <c r="G13" i="11"/>
  <c r="F13" i="11"/>
  <c r="J12" i="11"/>
  <c r="G12" i="11"/>
  <c r="F12" i="11"/>
  <c r="J11" i="11"/>
  <c r="G11" i="11"/>
  <c r="F11" i="11"/>
  <c r="J10" i="11"/>
  <c r="G10" i="11"/>
  <c r="F10" i="11"/>
  <c r="J9" i="11"/>
  <c r="G9" i="11"/>
  <c r="F9" i="11"/>
  <c r="J8" i="11"/>
  <c r="G8" i="11"/>
  <c r="F8" i="11"/>
  <c r="G57" i="9"/>
  <c r="G52" i="9"/>
  <c r="J56" i="9"/>
  <c r="I56" i="9"/>
  <c r="G56" i="9"/>
  <c r="E56" i="9"/>
  <c r="B56" i="9"/>
  <c r="J55" i="9"/>
  <c r="I55" i="9"/>
  <c r="G55" i="9"/>
  <c r="E55" i="9"/>
  <c r="B55" i="9"/>
  <c r="J54" i="9"/>
  <c r="I54" i="9"/>
  <c r="G54" i="9"/>
  <c r="E54" i="9"/>
  <c r="B54" i="9"/>
  <c r="J51" i="9"/>
  <c r="I51" i="9"/>
  <c r="G51" i="9"/>
  <c r="E51" i="9"/>
  <c r="B51" i="9"/>
  <c r="J50" i="9"/>
  <c r="I50" i="9"/>
  <c r="G50" i="9"/>
  <c r="E50" i="9"/>
  <c r="B50" i="9"/>
  <c r="J49" i="9"/>
  <c r="I49" i="9"/>
  <c r="G49" i="9"/>
  <c r="E49" i="9"/>
  <c r="B49" i="9"/>
  <c r="J48" i="9"/>
  <c r="I48" i="9"/>
  <c r="G48" i="9"/>
  <c r="E48" i="9"/>
  <c r="B48" i="9"/>
  <c r="J47" i="9"/>
  <c r="I47" i="9"/>
  <c r="G47" i="9"/>
  <c r="E47" i="9"/>
  <c r="B47" i="9"/>
  <c r="J46" i="9"/>
  <c r="I46" i="9"/>
  <c r="G46" i="9"/>
  <c r="E46" i="9"/>
  <c r="B46" i="9"/>
  <c r="J45" i="9"/>
  <c r="I45" i="9"/>
  <c r="G45" i="9"/>
  <c r="E45" i="9"/>
  <c r="B45" i="9"/>
  <c r="J44" i="9"/>
  <c r="I44" i="9"/>
  <c r="G44" i="9"/>
  <c r="E44" i="9"/>
  <c r="B44" i="9"/>
  <c r="J43" i="9"/>
  <c r="I43" i="9"/>
  <c r="G43" i="9"/>
  <c r="E43" i="9"/>
  <c r="B43" i="9"/>
  <c r="J42" i="9"/>
  <c r="I42" i="9"/>
  <c r="G42" i="9"/>
  <c r="E42" i="9"/>
  <c r="B42" i="9"/>
  <c r="J41" i="9"/>
  <c r="I41" i="9"/>
  <c r="G41" i="9"/>
  <c r="E41" i="9"/>
  <c r="B41" i="9"/>
  <c r="J40" i="9"/>
  <c r="I40" i="9"/>
  <c r="G40" i="9"/>
  <c r="E40" i="9"/>
  <c r="B40" i="9"/>
  <c r="J39" i="9"/>
  <c r="I39" i="9"/>
  <c r="G39" i="9"/>
  <c r="E39" i="9"/>
  <c r="B39" i="9"/>
  <c r="J38" i="9"/>
  <c r="I38" i="9"/>
  <c r="G38" i="9"/>
  <c r="E38" i="9"/>
  <c r="B38" i="9"/>
  <c r="J37" i="9"/>
  <c r="I37" i="9"/>
  <c r="G37" i="9"/>
  <c r="E37" i="9"/>
  <c r="B37" i="9"/>
  <c r="J36" i="9"/>
  <c r="I36" i="9"/>
  <c r="G36" i="9"/>
  <c r="E36" i="9"/>
  <c r="B36" i="9"/>
  <c r="J35" i="9"/>
  <c r="I35" i="9"/>
  <c r="G35" i="9"/>
  <c r="E35" i="9"/>
  <c r="B35" i="9"/>
  <c r="H57" i="9"/>
  <c r="E57" i="9"/>
  <c r="D57" i="9"/>
  <c r="C57" i="9"/>
  <c r="B57" i="9"/>
  <c r="J57" i="9"/>
  <c r="F57" i="9"/>
  <c r="H52" i="9"/>
  <c r="D52" i="9"/>
  <c r="C52" i="9"/>
  <c r="F52" i="9"/>
  <c r="J30" i="9"/>
  <c r="H30" i="9"/>
  <c r="E30" i="9"/>
  <c r="D30" i="9"/>
  <c r="C30" i="9"/>
  <c r="B30" i="9"/>
  <c r="J25" i="9"/>
  <c r="H25" i="9"/>
  <c r="E25" i="9"/>
  <c r="D25" i="9"/>
  <c r="G25" i="9" s="1"/>
  <c r="C25" i="9"/>
  <c r="B25" i="9"/>
  <c r="J29" i="9"/>
  <c r="G29" i="9"/>
  <c r="F29" i="9"/>
  <c r="J28" i="9"/>
  <c r="G28" i="9"/>
  <c r="F28" i="9"/>
  <c r="J27" i="9"/>
  <c r="G27" i="9"/>
  <c r="F27" i="9"/>
  <c r="F30" i="9" s="1"/>
  <c r="J24" i="9"/>
  <c r="G24" i="9"/>
  <c r="F24" i="9"/>
  <c r="J23" i="9"/>
  <c r="G23" i="9"/>
  <c r="F23" i="9"/>
  <c r="J22" i="9"/>
  <c r="G22" i="9"/>
  <c r="F22" i="9"/>
  <c r="J21" i="9"/>
  <c r="G21" i="9"/>
  <c r="F21" i="9"/>
  <c r="J20" i="9"/>
  <c r="G20" i="9"/>
  <c r="F20" i="9"/>
  <c r="J19" i="9"/>
  <c r="G19" i="9"/>
  <c r="F19" i="9"/>
  <c r="J18" i="9"/>
  <c r="G18" i="9"/>
  <c r="F18" i="9"/>
  <c r="J17" i="9"/>
  <c r="G17" i="9"/>
  <c r="F17" i="9"/>
  <c r="J16" i="9"/>
  <c r="G16" i="9"/>
  <c r="F16" i="9"/>
  <c r="J15" i="9"/>
  <c r="G15" i="9"/>
  <c r="F15" i="9"/>
  <c r="J14" i="9"/>
  <c r="G14" i="9"/>
  <c r="F14" i="9"/>
  <c r="J13" i="9"/>
  <c r="G13" i="9"/>
  <c r="F13" i="9"/>
  <c r="J12" i="9"/>
  <c r="G12" i="9"/>
  <c r="F12" i="9"/>
  <c r="J11" i="9"/>
  <c r="G11" i="9"/>
  <c r="F11" i="9"/>
  <c r="J10" i="9"/>
  <c r="G10" i="9"/>
  <c r="F10" i="9"/>
  <c r="J9" i="9"/>
  <c r="G9" i="9"/>
  <c r="F9" i="9"/>
  <c r="J8" i="9"/>
  <c r="G8" i="9"/>
  <c r="F8" i="9"/>
  <c r="G59" i="7"/>
  <c r="G54" i="7"/>
  <c r="J58" i="7"/>
  <c r="I58" i="7"/>
  <c r="G58" i="7"/>
  <c r="E58" i="7"/>
  <c r="B58" i="7"/>
  <c r="J57" i="7"/>
  <c r="I57" i="7"/>
  <c r="G57" i="7"/>
  <c r="E57" i="7"/>
  <c r="B57" i="7"/>
  <c r="J56" i="7"/>
  <c r="I56" i="7"/>
  <c r="G56" i="7"/>
  <c r="E56" i="7"/>
  <c r="B56" i="7"/>
  <c r="J53" i="7"/>
  <c r="I53" i="7"/>
  <c r="G53" i="7"/>
  <c r="E53" i="7"/>
  <c r="B53" i="7"/>
  <c r="J52" i="7"/>
  <c r="I52" i="7"/>
  <c r="G52" i="7"/>
  <c r="E52" i="7"/>
  <c r="B52" i="7"/>
  <c r="J51" i="7"/>
  <c r="I51" i="7"/>
  <c r="G51" i="7"/>
  <c r="E51" i="7"/>
  <c r="B51" i="7"/>
  <c r="J50" i="7"/>
  <c r="I50" i="7"/>
  <c r="G50" i="7"/>
  <c r="E50" i="7"/>
  <c r="B50" i="7"/>
  <c r="J49" i="7"/>
  <c r="I49" i="7"/>
  <c r="G49" i="7"/>
  <c r="E49" i="7"/>
  <c r="B49" i="7"/>
  <c r="J48" i="7"/>
  <c r="I48" i="7"/>
  <c r="G48" i="7"/>
  <c r="E48" i="7"/>
  <c r="B48" i="7"/>
  <c r="J47" i="7"/>
  <c r="I47" i="7"/>
  <c r="G47" i="7"/>
  <c r="E47" i="7"/>
  <c r="B47" i="7"/>
  <c r="J46" i="7"/>
  <c r="I46" i="7"/>
  <c r="G46" i="7"/>
  <c r="E46" i="7"/>
  <c r="B46" i="7"/>
  <c r="B54" i="7" s="1"/>
  <c r="J45" i="7"/>
  <c r="I45" i="7"/>
  <c r="G45" i="7"/>
  <c r="E45" i="7"/>
  <c r="B45" i="7"/>
  <c r="J44" i="7"/>
  <c r="I44" i="7"/>
  <c r="G44" i="7"/>
  <c r="E44" i="7"/>
  <c r="B44" i="7"/>
  <c r="J43" i="7"/>
  <c r="I43" i="7"/>
  <c r="G43" i="7"/>
  <c r="E43" i="7"/>
  <c r="B43" i="7"/>
  <c r="J42" i="7"/>
  <c r="I42" i="7"/>
  <c r="G42" i="7"/>
  <c r="E42" i="7"/>
  <c r="B42" i="7"/>
  <c r="J41" i="7"/>
  <c r="I41" i="7"/>
  <c r="G41" i="7"/>
  <c r="E41" i="7"/>
  <c r="B41" i="7"/>
  <c r="J40" i="7"/>
  <c r="I40" i="7"/>
  <c r="G40" i="7"/>
  <c r="E40" i="7"/>
  <c r="B40" i="7"/>
  <c r="J39" i="7"/>
  <c r="I39" i="7"/>
  <c r="G39" i="7"/>
  <c r="E39" i="7"/>
  <c r="B39" i="7"/>
  <c r="J38" i="7"/>
  <c r="I38" i="7"/>
  <c r="G38" i="7"/>
  <c r="E38" i="7"/>
  <c r="B38" i="7"/>
  <c r="J37" i="7"/>
  <c r="I37" i="7"/>
  <c r="G37" i="7"/>
  <c r="E37" i="7"/>
  <c r="B37" i="7"/>
  <c r="J36" i="7"/>
  <c r="I36" i="7"/>
  <c r="G36" i="7"/>
  <c r="E36" i="7"/>
  <c r="B36" i="7"/>
  <c r="H59" i="7"/>
  <c r="E59" i="7"/>
  <c r="D59" i="7"/>
  <c r="C59" i="7"/>
  <c r="B59" i="7"/>
  <c r="J59" i="7"/>
  <c r="F59" i="7"/>
  <c r="H54" i="7"/>
  <c r="D54" i="7"/>
  <c r="C54" i="7"/>
  <c r="F54" i="7"/>
  <c r="J31" i="7"/>
  <c r="H31" i="7"/>
  <c r="E31" i="7"/>
  <c r="D31" i="7"/>
  <c r="G31" i="7" s="1"/>
  <c r="C31" i="7"/>
  <c r="B31" i="7"/>
  <c r="J26" i="7"/>
  <c r="H26" i="7"/>
  <c r="E26" i="7"/>
  <c r="D26" i="7"/>
  <c r="C26" i="7"/>
  <c r="B26" i="7"/>
  <c r="J30" i="7"/>
  <c r="G30" i="7"/>
  <c r="F30" i="7"/>
  <c r="J29" i="7"/>
  <c r="G29" i="7"/>
  <c r="F29" i="7"/>
  <c r="J28" i="7"/>
  <c r="G28" i="7"/>
  <c r="F28" i="7"/>
  <c r="J25" i="7"/>
  <c r="G25" i="7"/>
  <c r="F25" i="7"/>
  <c r="J24" i="7"/>
  <c r="G24" i="7"/>
  <c r="F24" i="7"/>
  <c r="J23" i="7"/>
  <c r="G23" i="7"/>
  <c r="F23" i="7"/>
  <c r="J22" i="7"/>
  <c r="G22" i="7"/>
  <c r="F22" i="7"/>
  <c r="J21" i="7"/>
  <c r="G21" i="7"/>
  <c r="F21" i="7"/>
  <c r="J20" i="7"/>
  <c r="G20" i="7"/>
  <c r="F20" i="7"/>
  <c r="J19" i="7"/>
  <c r="G19" i="7"/>
  <c r="F19" i="7"/>
  <c r="J18" i="7"/>
  <c r="G18" i="7"/>
  <c r="F18" i="7"/>
  <c r="J17" i="7"/>
  <c r="G17" i="7"/>
  <c r="F17" i="7"/>
  <c r="J16" i="7"/>
  <c r="G16" i="7"/>
  <c r="F16" i="7"/>
  <c r="J15" i="7"/>
  <c r="G15" i="7"/>
  <c r="F15" i="7"/>
  <c r="J14" i="7"/>
  <c r="G14" i="7"/>
  <c r="F14" i="7"/>
  <c r="J13" i="7"/>
  <c r="G13" i="7"/>
  <c r="F13" i="7"/>
  <c r="J12" i="7"/>
  <c r="G12" i="7"/>
  <c r="F12" i="7"/>
  <c r="J11" i="7"/>
  <c r="G11" i="7"/>
  <c r="F11" i="7"/>
  <c r="J10" i="7"/>
  <c r="G10" i="7"/>
  <c r="F10" i="7"/>
  <c r="J9" i="7"/>
  <c r="G9" i="7"/>
  <c r="F9" i="7"/>
  <c r="J8" i="7"/>
  <c r="G8" i="7"/>
  <c r="F8" i="7"/>
  <c r="G31" i="6"/>
  <c r="G26" i="6"/>
  <c r="J30" i="6"/>
  <c r="I30" i="6"/>
  <c r="G30" i="6"/>
  <c r="E30" i="6"/>
  <c r="E31" i="6" s="1"/>
  <c r="B30" i="6"/>
  <c r="J29" i="6"/>
  <c r="I29" i="6"/>
  <c r="G29" i="6"/>
  <c r="E29" i="6"/>
  <c r="B29" i="6"/>
  <c r="J28" i="6"/>
  <c r="I28" i="6"/>
  <c r="G28" i="6"/>
  <c r="E28" i="6"/>
  <c r="B28" i="6"/>
  <c r="J25" i="6"/>
  <c r="I25" i="6"/>
  <c r="G25" i="6"/>
  <c r="E25" i="6"/>
  <c r="B25" i="6"/>
  <c r="J24" i="6"/>
  <c r="I24" i="6"/>
  <c r="G24" i="6"/>
  <c r="E24" i="6"/>
  <c r="E26" i="6" s="1"/>
  <c r="B24" i="6"/>
  <c r="J23" i="6"/>
  <c r="I23" i="6"/>
  <c r="G23" i="6"/>
  <c r="E23" i="6"/>
  <c r="B23" i="6"/>
  <c r="J22" i="6"/>
  <c r="I22" i="6"/>
  <c r="G22" i="6"/>
  <c r="E22" i="6"/>
  <c r="B22" i="6"/>
  <c r="H31" i="6"/>
  <c r="D31" i="6"/>
  <c r="C31" i="6"/>
  <c r="B31" i="6"/>
  <c r="F31" i="6"/>
  <c r="H26" i="6"/>
  <c r="D26" i="6"/>
  <c r="C26" i="6"/>
  <c r="F26" i="6"/>
  <c r="J17" i="6"/>
  <c r="H17" i="6"/>
  <c r="E17" i="6"/>
  <c r="D17" i="6"/>
  <c r="G17" i="6" s="1"/>
  <c r="C17" i="6"/>
  <c r="B17" i="6"/>
  <c r="J12" i="6"/>
  <c r="H12" i="6"/>
  <c r="E12" i="6"/>
  <c r="D12" i="6"/>
  <c r="G12" i="6" s="1"/>
  <c r="C12" i="6"/>
  <c r="B12" i="6"/>
  <c r="J16" i="6"/>
  <c r="G16" i="6"/>
  <c r="F16" i="6"/>
  <c r="J15" i="6"/>
  <c r="G15" i="6"/>
  <c r="F15" i="6"/>
  <c r="F17" i="6" s="1"/>
  <c r="J14" i="6"/>
  <c r="G14" i="6"/>
  <c r="F14" i="6"/>
  <c r="J11" i="6"/>
  <c r="G11" i="6"/>
  <c r="F11" i="6"/>
  <c r="J10" i="6"/>
  <c r="G10" i="6"/>
  <c r="F10" i="6"/>
  <c r="J9" i="6"/>
  <c r="G9" i="6"/>
  <c r="F9" i="6"/>
  <c r="J8" i="6"/>
  <c r="G8" i="6"/>
  <c r="F8" i="6"/>
  <c r="G57" i="5"/>
  <c r="G52" i="5"/>
  <c r="J56" i="5"/>
  <c r="I56" i="5"/>
  <c r="G56" i="5"/>
  <c r="E56" i="5"/>
  <c r="B56" i="5"/>
  <c r="J55" i="5"/>
  <c r="I55" i="5"/>
  <c r="G55" i="5"/>
  <c r="E55" i="5"/>
  <c r="B55" i="5"/>
  <c r="J54" i="5"/>
  <c r="I54" i="5"/>
  <c r="G54" i="5"/>
  <c r="E54" i="5"/>
  <c r="B54" i="5"/>
  <c r="J51" i="5"/>
  <c r="I51" i="5"/>
  <c r="G51" i="5"/>
  <c r="E51" i="5"/>
  <c r="B51" i="5"/>
  <c r="J50" i="5"/>
  <c r="I50" i="5"/>
  <c r="G50" i="5"/>
  <c r="E50" i="5"/>
  <c r="B50" i="5"/>
  <c r="J49" i="5"/>
  <c r="I49" i="5"/>
  <c r="G49" i="5"/>
  <c r="E49" i="5"/>
  <c r="B49" i="5"/>
  <c r="J48" i="5"/>
  <c r="I48" i="5"/>
  <c r="G48" i="5"/>
  <c r="E48" i="5"/>
  <c r="B48" i="5"/>
  <c r="J47" i="5"/>
  <c r="I47" i="5"/>
  <c r="G47" i="5"/>
  <c r="E47" i="5"/>
  <c r="B47" i="5"/>
  <c r="J46" i="5"/>
  <c r="I46" i="5"/>
  <c r="G46" i="5"/>
  <c r="E46" i="5"/>
  <c r="B46" i="5"/>
  <c r="J45" i="5"/>
  <c r="I45" i="5"/>
  <c r="G45" i="5"/>
  <c r="E45" i="5"/>
  <c r="B45" i="5"/>
  <c r="J44" i="5"/>
  <c r="I44" i="5"/>
  <c r="G44" i="5"/>
  <c r="E44" i="5"/>
  <c r="B44" i="5"/>
  <c r="J43" i="5"/>
  <c r="I43" i="5"/>
  <c r="G43" i="5"/>
  <c r="E43" i="5"/>
  <c r="B43" i="5"/>
  <c r="J42" i="5"/>
  <c r="I42" i="5"/>
  <c r="G42" i="5"/>
  <c r="E42" i="5"/>
  <c r="B42" i="5"/>
  <c r="J41" i="5"/>
  <c r="I41" i="5"/>
  <c r="G41" i="5"/>
  <c r="E41" i="5"/>
  <c r="B41" i="5"/>
  <c r="J40" i="5"/>
  <c r="I40" i="5"/>
  <c r="G40" i="5"/>
  <c r="E40" i="5"/>
  <c r="B40" i="5"/>
  <c r="J39" i="5"/>
  <c r="I39" i="5"/>
  <c r="G39" i="5"/>
  <c r="E39" i="5"/>
  <c r="B39" i="5"/>
  <c r="J38" i="5"/>
  <c r="I38" i="5"/>
  <c r="G38" i="5"/>
  <c r="E38" i="5"/>
  <c r="B38" i="5"/>
  <c r="J37" i="5"/>
  <c r="I37" i="5"/>
  <c r="G37" i="5"/>
  <c r="E37" i="5"/>
  <c r="B37" i="5"/>
  <c r="J36" i="5"/>
  <c r="I36" i="5"/>
  <c r="G36" i="5"/>
  <c r="E36" i="5"/>
  <c r="B36" i="5"/>
  <c r="J35" i="5"/>
  <c r="I35" i="5"/>
  <c r="G35" i="5"/>
  <c r="E35" i="5"/>
  <c r="B35" i="5"/>
  <c r="H57" i="5"/>
  <c r="E57" i="5"/>
  <c r="D57" i="5"/>
  <c r="C57" i="5"/>
  <c r="B57" i="5"/>
  <c r="J57" i="5"/>
  <c r="F57" i="5"/>
  <c r="H52" i="5"/>
  <c r="D52" i="5"/>
  <c r="C52" i="5"/>
  <c r="F52" i="5"/>
  <c r="J30" i="5"/>
  <c r="H30" i="5"/>
  <c r="E30" i="5"/>
  <c r="D30" i="5"/>
  <c r="C30" i="5"/>
  <c r="B30" i="5"/>
  <c r="J25" i="5"/>
  <c r="H25" i="5"/>
  <c r="E25" i="5"/>
  <c r="D25" i="5"/>
  <c r="C25" i="5"/>
  <c r="B25" i="5"/>
  <c r="J29" i="5"/>
  <c r="G29" i="5"/>
  <c r="F29" i="5"/>
  <c r="J28" i="5"/>
  <c r="G28" i="5"/>
  <c r="F28" i="5"/>
  <c r="J27" i="5"/>
  <c r="G27" i="5"/>
  <c r="F27" i="5"/>
  <c r="J24" i="5"/>
  <c r="G24" i="5"/>
  <c r="F24" i="5"/>
  <c r="J23" i="5"/>
  <c r="G23" i="5"/>
  <c r="F23" i="5"/>
  <c r="J22" i="5"/>
  <c r="G22" i="5"/>
  <c r="F22" i="5"/>
  <c r="J21" i="5"/>
  <c r="G21" i="5"/>
  <c r="F21" i="5"/>
  <c r="J20" i="5"/>
  <c r="G20" i="5"/>
  <c r="F20" i="5"/>
  <c r="J19" i="5"/>
  <c r="G19" i="5"/>
  <c r="F19" i="5"/>
  <c r="J18" i="5"/>
  <c r="G18" i="5"/>
  <c r="F18" i="5"/>
  <c r="J17" i="5"/>
  <c r="G17" i="5"/>
  <c r="F17" i="5"/>
  <c r="J16" i="5"/>
  <c r="G16" i="5"/>
  <c r="F16" i="5"/>
  <c r="J15" i="5"/>
  <c r="G15" i="5"/>
  <c r="F15" i="5"/>
  <c r="J14" i="5"/>
  <c r="G14" i="5"/>
  <c r="F14" i="5"/>
  <c r="J13" i="5"/>
  <c r="G13" i="5"/>
  <c r="F13" i="5"/>
  <c r="J12" i="5"/>
  <c r="G12" i="5"/>
  <c r="F12" i="5"/>
  <c r="J11" i="5"/>
  <c r="G11" i="5"/>
  <c r="F11" i="5"/>
  <c r="J10" i="5"/>
  <c r="G10" i="5"/>
  <c r="F10" i="5"/>
  <c r="J9" i="5"/>
  <c r="G9" i="5"/>
  <c r="F9" i="5"/>
  <c r="J8" i="5"/>
  <c r="G8" i="5"/>
  <c r="F8" i="5"/>
  <c r="G53" i="3"/>
  <c r="G48" i="3"/>
  <c r="J52" i="3"/>
  <c r="I52" i="3"/>
  <c r="G52" i="3"/>
  <c r="E52" i="3"/>
  <c r="B52" i="3"/>
  <c r="J51" i="3"/>
  <c r="I51" i="3"/>
  <c r="G51" i="3"/>
  <c r="E51" i="3"/>
  <c r="B51" i="3"/>
  <c r="J50" i="3"/>
  <c r="I50" i="3"/>
  <c r="G50" i="3"/>
  <c r="E50" i="3"/>
  <c r="B50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J34" i="3"/>
  <c r="I34" i="3"/>
  <c r="G34" i="3"/>
  <c r="E34" i="3"/>
  <c r="B34" i="3"/>
  <c r="J33" i="3"/>
  <c r="I33" i="3"/>
  <c r="G33" i="3"/>
  <c r="E33" i="3"/>
  <c r="B33" i="3"/>
  <c r="H53" i="3"/>
  <c r="E53" i="3"/>
  <c r="D53" i="3"/>
  <c r="C53" i="3"/>
  <c r="B53" i="3"/>
  <c r="F53" i="3"/>
  <c r="H48" i="3"/>
  <c r="D48" i="3"/>
  <c r="C48" i="3"/>
  <c r="F48" i="3"/>
  <c r="J28" i="3"/>
  <c r="H28" i="3"/>
  <c r="E28" i="3"/>
  <c r="D28" i="3"/>
  <c r="G28" i="3" s="1"/>
  <c r="C28" i="3"/>
  <c r="B28" i="3"/>
  <c r="J23" i="3"/>
  <c r="H23" i="3"/>
  <c r="E23" i="3"/>
  <c r="D23" i="3"/>
  <c r="C23" i="3"/>
  <c r="B23" i="3"/>
  <c r="J27" i="3"/>
  <c r="G27" i="3"/>
  <c r="F27" i="3"/>
  <c r="J26" i="3"/>
  <c r="G26" i="3"/>
  <c r="F26" i="3"/>
  <c r="F28" i="3" s="1"/>
  <c r="J25" i="3"/>
  <c r="G25" i="3"/>
  <c r="F25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E56" i="13" l="1"/>
  <c r="J56" i="13"/>
  <c r="F32" i="13"/>
  <c r="G27" i="13"/>
  <c r="F27" i="13"/>
  <c r="J31" i="12"/>
  <c r="F17" i="12"/>
  <c r="G17" i="12"/>
  <c r="F12" i="12"/>
  <c r="E54" i="11"/>
  <c r="B54" i="11"/>
  <c r="J54" i="11"/>
  <c r="F31" i="11"/>
  <c r="G26" i="11"/>
  <c r="F26" i="11"/>
  <c r="B52" i="9"/>
  <c r="J52" i="9"/>
  <c r="E52" i="9"/>
  <c r="G30" i="9"/>
  <c r="F25" i="9"/>
  <c r="E54" i="7"/>
  <c r="J54" i="7"/>
  <c r="F31" i="7"/>
  <c r="G26" i="7"/>
  <c r="F26" i="7"/>
  <c r="J31" i="6"/>
  <c r="B26" i="6"/>
  <c r="J26" i="6"/>
  <c r="F12" i="6"/>
  <c r="J52" i="5"/>
  <c r="B52" i="5"/>
  <c r="E52" i="5"/>
  <c r="F30" i="5"/>
  <c r="G30" i="5"/>
  <c r="G25" i="5"/>
  <c r="F25" i="5"/>
  <c r="J53" i="3"/>
  <c r="B48" i="3"/>
  <c r="E48" i="3"/>
  <c r="J48" i="3"/>
  <c r="G23" i="3"/>
  <c r="F23" i="3"/>
</calcChain>
</file>

<file path=xl/sharedStrings.xml><?xml version="1.0" encoding="utf-8"?>
<sst xmlns="http://schemas.openxmlformats.org/spreadsheetml/2006/main" count="704" uniqueCount="82">
  <si>
    <t>Form B4:  Inflationary Adjustments</t>
  </si>
  <si>
    <t>Agency: Lands, Department of</t>
  </si>
  <si>
    <t>Agency Number:  320</t>
  </si>
  <si>
    <t>FY  2025  Request</t>
  </si>
  <si>
    <t>Function: Scaling Practices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</si>
  <si>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</si>
  <si>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</si>
  <si>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</si>
  <si>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</si>
  <si>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</si>
  <si>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</si>
  <si>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</si>
  <si>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</si>
  <si>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</si>
  <si>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</si>
  <si>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</si>
  <si>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</si>
  <si>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</si>
  <si>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Trustee/Benefit
Summary Object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</si>
  <si>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</si>
  <si>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</si>
  <si>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</si>
  <si>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</si>
  <si>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</si>
  <si>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</si>
  <si>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</si>
  <si>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</si>
  <si>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</si>
  <si>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</si>
  <si>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</si>
  <si>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</si>
  <si>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</si>
  <si>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</si>
  <si>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</si>
  <si>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Computer Services</t>
  </si>
  <si>
    <t>Employee Travel Costs</t>
  </si>
  <si>
    <t>Administrative Supplies</t>
  </si>
  <si>
    <t>Fuel &amp; Lubricant Costs</t>
  </si>
  <si>
    <t>Computer Supplies</t>
  </si>
  <si>
    <t>Repair &amp; Maintenance Supplies</t>
  </si>
  <si>
    <t>Specific Use Supplies</t>
  </si>
  <si>
    <t>Insurance</t>
  </si>
  <si>
    <t>Rentals &amp; Operating Leases</t>
  </si>
  <si>
    <t>Miscellaneous Expenditures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</si>
  <si>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</si>
  <si>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</si>
  <si>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</si>
  <si>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</si>
  <si>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</si>
  <si>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</si>
  <si>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</si>
  <si>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</si>
  <si>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</si>
  <si>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</si>
  <si>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</si>
  <si>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</si>
  <si>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</si>
  <si>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</si>
  <si>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</si>
  <si>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Operating Expenditures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</si>
  <si>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</si>
  <si>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</si>
  <si>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</si>
  <si>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</si>
  <si>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</si>
  <si>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</si>
  <si>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</si>
  <si>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</si>
  <si>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Function: Business Services</t>
  </si>
  <si>
    <t>Administrative Services</t>
  </si>
  <si>
    <t>Utility Charges</t>
  </si>
  <si>
    <t>Function: Forest &amp; Range Fire Protection</t>
  </si>
  <si>
    <t>Education &amp; Training Assistance</t>
  </si>
  <si>
    <t>Federal Payments To Subgrantees</t>
  </si>
  <si>
    <t>Miscellaneous Payments As Agent</t>
  </si>
  <si>
    <t>Non Federal Payments To Subgrantees</t>
  </si>
  <si>
    <t>Part B:
Trustee/Benefit
Summary Object</t>
  </si>
  <si>
    <t>Institutional &amp; Residential Supplies</t>
  </si>
  <si>
    <t>Function: Minerals, Public Trust, Oil &amp; Gas</t>
  </si>
  <si>
    <t>Function: Trust Land Management</t>
  </si>
  <si>
    <t>Function: Forest Resources Management</t>
  </si>
  <si>
    <t>Manufacturing &amp; Merchandising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</si>
</sst>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3FA7A-1FA0-4BC2-9A11-A0EFAD9E5716}">
  <dimension ref="A1:J61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80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146369.47</v>
      </c>
      <c r="C8" s="11">
        <v>150405.57</v>
      </c>
      <c r="D8" s="11">
        <v>34296.83</v>
      </c>
      <c r="E8" s="11">
        <v>36032.480000000003</v>
      </c>
      <c r="F8" s="11">
        <f>E8- D8</f>
        <v>1735.6500000000015</v>
      </c>
      <c r="G8" s="14">
        <f>(E8- D8)/D8</f>
        <v>5.0606717880340588E-2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66867.89</v>
      </c>
      <c r="C9" s="18">
        <v>29160.31</v>
      </c>
      <c r="D9" s="18">
        <v>19287.009999999998</v>
      </c>
      <c r="E9" s="18">
        <v>26133.09</v>
      </c>
      <c r="F9" s="18">
        <f>E9- D9</f>
        <v>6846.0800000000017</v>
      </c>
      <c r="G9" s="19">
        <f>(E9- D9)/D9</f>
        <v>0.35495807800172252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78074.75</v>
      </c>
      <c r="C10" s="18">
        <v>70965.13</v>
      </c>
      <c r="D10" s="18">
        <v>11885.95</v>
      </c>
      <c r="E10" s="18">
        <v>19655.73</v>
      </c>
      <c r="F10" s="18">
        <f>E10- D10</f>
        <v>7769.7799999999988</v>
      </c>
      <c r="G10" s="19">
        <f>(E10- D10)/D10</f>
        <v>0.65369448802998487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2135803.0699999998</v>
      </c>
      <c r="C11" s="18">
        <v>1138861.6000000001</v>
      </c>
      <c r="D11" s="18">
        <v>1527901.35</v>
      </c>
      <c r="E11" s="18">
        <v>3262956.87</v>
      </c>
      <c r="F11" s="18">
        <f>E11- D11</f>
        <v>1735055.52</v>
      </c>
      <c r="G11" s="19">
        <f>(E11- D11)/D11</f>
        <v>1.1355808540911361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4183014.56</v>
      </c>
      <c r="C12" s="18">
        <v>4581252.0599999996</v>
      </c>
      <c r="D12" s="18">
        <v>139323.62</v>
      </c>
      <c r="E12" s="18">
        <v>237711.24</v>
      </c>
      <c r="F12" s="18">
        <f>E12- D12</f>
        <v>98387.62</v>
      </c>
      <c r="G12" s="19">
        <f>(E12- D12)/D12</f>
        <v>0.70618047392107663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69</v>
      </c>
      <c r="B13" s="18">
        <v>23350.99</v>
      </c>
      <c r="C13" s="18">
        <v>17027.419999999998</v>
      </c>
      <c r="D13" s="18">
        <v>24688.36</v>
      </c>
      <c r="E13" s="18">
        <v>8433.7199999999993</v>
      </c>
      <c r="F13" s="18">
        <f>E13- D13</f>
        <v>-16254.640000000001</v>
      </c>
      <c r="G13" s="19">
        <f>(E13- D13)/D13</f>
        <v>-0.65839286206131153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34</v>
      </c>
      <c r="B14" s="18">
        <v>79752.570000000007</v>
      </c>
      <c r="C14" s="18">
        <v>6789.61</v>
      </c>
      <c r="D14" s="18">
        <v>1005.15</v>
      </c>
      <c r="E14" s="18">
        <v>729.78</v>
      </c>
      <c r="F14" s="18">
        <f>E14- D14</f>
        <v>-275.37</v>
      </c>
      <c r="G14" s="19">
        <f>(E14- D14)/D14</f>
        <v>-0.27395911058051037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301837.55</v>
      </c>
      <c r="C15" s="18">
        <v>211515.58</v>
      </c>
      <c r="D15" s="18">
        <v>97075.23</v>
      </c>
      <c r="E15" s="18">
        <v>160473.97</v>
      </c>
      <c r="F15" s="18">
        <f>E15- D15</f>
        <v>63398.740000000005</v>
      </c>
      <c r="G15" s="19">
        <f>(E15- D15)/D15</f>
        <v>0.6530887436475814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36</v>
      </c>
      <c r="B16" s="18">
        <v>32794.53</v>
      </c>
      <c r="C16" s="18">
        <v>45424.32</v>
      </c>
      <c r="D16" s="18">
        <v>6080.76</v>
      </c>
      <c r="E16" s="18">
        <v>8917.9</v>
      </c>
      <c r="F16" s="18">
        <f>E16- D16</f>
        <v>2837.1399999999994</v>
      </c>
      <c r="G16" s="19">
        <f>(E16- D16)/D16</f>
        <v>0.46657654635275841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37</v>
      </c>
      <c r="B17" s="18">
        <v>203639.87</v>
      </c>
      <c r="C17" s="18">
        <v>209126.49</v>
      </c>
      <c r="D17" s="18">
        <v>64234.83</v>
      </c>
      <c r="E17" s="18">
        <v>67400.009999999995</v>
      </c>
      <c r="F17" s="18">
        <f>E17- D17</f>
        <v>3165.179999999993</v>
      </c>
      <c r="G17" s="19">
        <f>(E17- D17)/D17</f>
        <v>4.9275136246176611E-2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81</v>
      </c>
      <c r="B18" s="18">
        <v>36.65</v>
      </c>
      <c r="C18" s="18">
        <v>79</v>
      </c>
      <c r="D18" s="18">
        <v>0</v>
      </c>
      <c r="E18" s="18">
        <v>0</v>
      </c>
      <c r="F18" s="18">
        <f>E18- D18</f>
        <v>0</v>
      </c>
      <c r="G18" s="19" t="e">
        <f>(E18- D18)/D18</f>
        <v>#DIV/0!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38</v>
      </c>
      <c r="B19" s="18">
        <v>25270.639999999999</v>
      </c>
      <c r="C19" s="18">
        <v>123665.94</v>
      </c>
      <c r="D19" s="18">
        <v>4994.51</v>
      </c>
      <c r="E19" s="18">
        <v>2985.71</v>
      </c>
      <c r="F19" s="18">
        <f>E19- D19</f>
        <v>-2008.8000000000002</v>
      </c>
      <c r="G19" s="19">
        <f>(E19- D19)/D19</f>
        <v>-0.40220161737587873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39</v>
      </c>
      <c r="B20" s="18">
        <v>204755.76</v>
      </c>
      <c r="C20" s="18">
        <v>341977.39</v>
      </c>
      <c r="D20" s="18">
        <v>11299.57</v>
      </c>
      <c r="E20" s="18">
        <v>16470.46</v>
      </c>
      <c r="F20" s="18">
        <f>E20- D20</f>
        <v>5170.8899999999994</v>
      </c>
      <c r="G20" s="19">
        <f>(E20- D20)/D20</f>
        <v>0.45761829874942139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77</v>
      </c>
      <c r="B21" s="18">
        <v>0</v>
      </c>
      <c r="C21" s="18">
        <v>441.27</v>
      </c>
      <c r="D21" s="18">
        <v>0</v>
      </c>
      <c r="E21" s="18">
        <v>0</v>
      </c>
      <c r="F21" s="18">
        <f>E21- D21</f>
        <v>0</v>
      </c>
      <c r="G21" s="19" t="e">
        <f>(E21- D21)/D21</f>
        <v>#DIV/0!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40</v>
      </c>
      <c r="B22" s="18">
        <v>123369.36</v>
      </c>
      <c r="C22" s="18">
        <v>209526.07</v>
      </c>
      <c r="D22" s="18">
        <v>134451.31</v>
      </c>
      <c r="E22" s="18">
        <v>170266.47</v>
      </c>
      <c r="F22" s="18">
        <f>E22- D22</f>
        <v>35815.160000000003</v>
      </c>
      <c r="G22" s="19">
        <f>(E22- D22)/D22</f>
        <v>0.26638014906660268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41</v>
      </c>
      <c r="B23" s="18">
        <v>48710.73</v>
      </c>
      <c r="C23" s="18">
        <v>49928.91</v>
      </c>
      <c r="D23" s="18">
        <v>12348.01</v>
      </c>
      <c r="E23" s="18">
        <v>24753.09</v>
      </c>
      <c r="F23" s="18">
        <f>E23- D23</f>
        <v>12405.08</v>
      </c>
      <c r="G23" s="19">
        <f>(E23- D23)/D23</f>
        <v>1.0046217973584408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70</v>
      </c>
      <c r="B24" s="18">
        <v>110473.32</v>
      </c>
      <c r="C24" s="18">
        <v>99521.16</v>
      </c>
      <c r="D24" s="18">
        <v>29663.18</v>
      </c>
      <c r="E24" s="18">
        <v>30518.05</v>
      </c>
      <c r="F24" s="18">
        <f>E24- D24</f>
        <v>854.86999999999898</v>
      </c>
      <c r="G24" s="19">
        <f>(E24- D24)/D24</f>
        <v>2.8819229765655568E-2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42</v>
      </c>
      <c r="B25" s="18">
        <v>148203.6</v>
      </c>
      <c r="C25" s="18">
        <v>177562.2</v>
      </c>
      <c r="D25" s="18">
        <v>61710.28</v>
      </c>
      <c r="E25" s="18">
        <v>113715.3</v>
      </c>
      <c r="F25" s="18">
        <f>E25- D25</f>
        <v>52005.020000000004</v>
      </c>
      <c r="G25" s="19">
        <f>(E25- D25)/D25</f>
        <v>0.84272863451599966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17" t="s">
        <v>43</v>
      </c>
      <c r="B26" s="18">
        <v>724942.92</v>
      </c>
      <c r="C26" s="18">
        <v>743134.77</v>
      </c>
      <c r="D26" s="18">
        <v>46471.11</v>
      </c>
      <c r="E26" s="18">
        <v>49431.29</v>
      </c>
      <c r="F26" s="18">
        <f>E26- D26</f>
        <v>2960.1800000000003</v>
      </c>
      <c r="G26" s="19">
        <f>(E26- D26)/D26</f>
        <v>6.3699360742620531E-2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21" t="s">
        <v>44</v>
      </c>
      <c r="B27" s="24">
        <f>SUM(B8:B26)</f>
        <v>8637268.2300000023</v>
      </c>
      <c r="C27" s="24">
        <f>SUM(C8:C26)</f>
        <v>8206364.8000000007</v>
      </c>
      <c r="D27" s="24">
        <f>SUM(D8:D26)</f>
        <v>2226717.06</v>
      </c>
      <c r="E27" s="24">
        <f>SUM(E8:E26)</f>
        <v>4236585.1599999992</v>
      </c>
      <c r="F27" s="24">
        <f>SUM(F8:F26)</f>
        <v>2009868.0999999996</v>
      </c>
      <c r="G27" s="25">
        <f>(E27- D27)/D27</f>
        <v>0.90261494650784191</v>
      </c>
      <c r="H27" s="24">
        <f>SUM(H8:H26)</f>
        <v>0</v>
      </c>
      <c r="I27" s="11">
        <v>0</v>
      </c>
      <c r="J27" s="26">
        <f>SUM(J8:J26)</f>
        <v>0</v>
      </c>
    </row>
    <row r="28" spans="1:10" ht="16.5" customHeight="1" x14ac:dyDescent="0.2">
      <c r="A28" s="21" t="s">
        <v>45</v>
      </c>
      <c r="B28" s="18"/>
      <c r="C28" s="18"/>
      <c r="D28" s="18"/>
      <c r="E28" s="18"/>
      <c r="F28" s="18"/>
      <c r="G28" s="19"/>
      <c r="H28" s="18"/>
      <c r="I28" s="18"/>
      <c r="J28" s="20"/>
    </row>
    <row r="29" spans="1:10" ht="13.5" customHeight="1" x14ac:dyDescent="0.2">
      <c r="A29" s="17" t="s">
        <v>46</v>
      </c>
      <c r="B29" s="18">
        <v>111206.47</v>
      </c>
      <c r="C29" s="18">
        <v>260946.53</v>
      </c>
      <c r="D29" s="18">
        <v>638498.71</v>
      </c>
      <c r="E29" s="18">
        <v>692665.05</v>
      </c>
      <c r="F29" s="18">
        <f>E29- D29</f>
        <v>54166.340000000084</v>
      </c>
      <c r="G29" s="19">
        <f>(E29- D29)/D29</f>
        <v>8.4833906712200077E-2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47</v>
      </c>
      <c r="B30" s="18">
        <v>1909653.06</v>
      </c>
      <c r="C30" s="18">
        <v>1287991.78</v>
      </c>
      <c r="D30" s="18">
        <v>1540563.57</v>
      </c>
      <c r="E30" s="18">
        <v>3483087.34</v>
      </c>
      <c r="F30" s="18">
        <f>E30- D30</f>
        <v>1942523.7699999998</v>
      </c>
      <c r="G30" s="19">
        <f>(E30- D30)/D30</f>
        <v>1.2609176328893716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17" t="s">
        <v>48</v>
      </c>
      <c r="B31" s="18">
        <v>0</v>
      </c>
      <c r="C31" s="18">
        <v>0</v>
      </c>
      <c r="D31" s="18">
        <v>0</v>
      </c>
      <c r="E31" s="18">
        <v>0</v>
      </c>
      <c r="F31" s="18">
        <f>E31- D31</f>
        <v>0</v>
      </c>
      <c r="G31" s="19" t="e">
        <f>(E31- D31)/D31</f>
        <v>#DIV/0!</v>
      </c>
      <c r="H31" s="18">
        <v>0</v>
      </c>
      <c r="I31" s="18">
        <v>0</v>
      </c>
      <c r="J31" s="20">
        <f>H31+ I31</f>
        <v>0</v>
      </c>
    </row>
    <row r="32" spans="1:10" ht="13.5" customHeight="1" x14ac:dyDescent="0.2">
      <c r="A32" s="22" t="s">
        <v>44</v>
      </c>
      <c r="B32" s="27">
        <f>SUM(B29:B31)</f>
        <v>2020859.53</v>
      </c>
      <c r="C32" s="27">
        <f>SUM(C29:C31)</f>
        <v>1548938.31</v>
      </c>
      <c r="D32" s="27">
        <f>SUM(D29:D31)</f>
        <v>2179062.2800000003</v>
      </c>
      <c r="E32" s="27">
        <f>SUM(E29:E31)</f>
        <v>4175752.3899999997</v>
      </c>
      <c r="F32" s="27">
        <f>SUM(F29:F31)</f>
        <v>1996690.1099999999</v>
      </c>
      <c r="G32" s="28">
        <f>(E32- D32)/D32</f>
        <v>0.9163070410268398</v>
      </c>
      <c r="H32" s="27">
        <f>SUM(H29:H31)</f>
        <v>0</v>
      </c>
      <c r="I32" s="23">
        <v>0</v>
      </c>
      <c r="J32" s="29">
        <f>SUM(J29:J31)</f>
        <v>0</v>
      </c>
    </row>
    <row r="35" spans="1:10" ht="13.5" customHeight="1" x14ac:dyDescent="0.2">
      <c r="A35" s="3" t="s">
        <v>49</v>
      </c>
      <c r="B35" s="3" t="s">
        <v>50</v>
      </c>
      <c r="C35" s="3" t="s">
        <v>51</v>
      </c>
      <c r="D35" s="3" t="s">
        <v>52</v>
      </c>
      <c r="E35" s="3" t="s">
        <v>53</v>
      </c>
      <c r="F35" s="3" t="s">
        <v>54</v>
      </c>
      <c r="G35" s="3" t="s">
        <v>55</v>
      </c>
      <c r="H35" s="3" t="s">
        <v>56</v>
      </c>
      <c r="I35" s="3" t="s">
        <v>57</v>
      </c>
      <c r="J35" s="3" t="s">
        <v>58</v>
      </c>
    </row>
    <row r="36" spans="1:10" ht="36.950000000000003" customHeight="1" x14ac:dyDescent="0.2">
      <c r="A36" s="6" t="s">
        <v>59</v>
      </c>
      <c r="B36" s="7" t="s">
        <v>60</v>
      </c>
      <c r="C36" s="7" t="s">
        <v>61</v>
      </c>
      <c r="D36" s="7" t="s">
        <v>62</v>
      </c>
      <c r="E36" s="7" t="s">
        <v>63</v>
      </c>
      <c r="F36" s="7" t="s">
        <v>64</v>
      </c>
      <c r="G36" s="7" t="s">
        <v>65</v>
      </c>
      <c r="H36" s="7" t="s">
        <v>66</v>
      </c>
      <c r="I36" s="7" t="s">
        <v>65</v>
      </c>
      <c r="J36" s="8" t="s">
        <v>67</v>
      </c>
    </row>
    <row r="37" spans="1:10" ht="13.5" customHeight="1" x14ac:dyDescent="0.2">
      <c r="A37" s="9" t="s">
        <v>29</v>
      </c>
      <c r="B37" s="11">
        <f>J8</f>
        <v>0</v>
      </c>
      <c r="C37" s="11">
        <v>0</v>
      </c>
      <c r="D37" s="11">
        <v>0</v>
      </c>
      <c r="E37" s="11">
        <f>SUM(B37:D37)</f>
        <v>0</v>
      </c>
      <c r="F37" s="11">
        <v>0</v>
      </c>
      <c r="G37" s="14" t="e">
        <f>F37/E37</f>
        <v>#DIV/0!</v>
      </c>
      <c r="H37" s="11">
        <v>0</v>
      </c>
      <c r="I37" s="14">
        <f>IF(E37=0,0,H37/E37)</f>
        <v>0</v>
      </c>
      <c r="J37" s="16">
        <f>E37+F37+H37</f>
        <v>0</v>
      </c>
    </row>
    <row r="38" spans="1:10" ht="13.5" customHeight="1" x14ac:dyDescent="0.2">
      <c r="A38" s="17" t="s">
        <v>30</v>
      </c>
      <c r="B38" s="18">
        <f>J9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31</v>
      </c>
      <c r="B39" s="18">
        <f>J10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32</v>
      </c>
      <c r="B40" s="18">
        <f>J11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33</v>
      </c>
      <c r="B41" s="18">
        <f>J12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69</v>
      </c>
      <c r="B42" s="18">
        <f>J13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34</v>
      </c>
      <c r="B43" s="18">
        <f>J14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35</v>
      </c>
      <c r="B44" s="18">
        <f>J15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36</v>
      </c>
      <c r="B45" s="18">
        <f>J16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37</v>
      </c>
      <c r="B46" s="18">
        <f>J17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81</v>
      </c>
      <c r="B47" s="18">
        <f>J18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38</v>
      </c>
      <c r="B48" s="18">
        <f>J19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39</v>
      </c>
      <c r="B49" s="18">
        <f>J20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77</v>
      </c>
      <c r="B50" s="18">
        <f>J21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40</v>
      </c>
      <c r="B51" s="18">
        <f>J22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41</v>
      </c>
      <c r="B52" s="18">
        <f>J23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70</v>
      </c>
      <c r="B53" s="18">
        <f>J24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17" t="s">
        <v>42</v>
      </c>
      <c r="B54" s="18">
        <f>J25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43</v>
      </c>
      <c r="B55" s="18">
        <f>J26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21" t="s">
        <v>44</v>
      </c>
      <c r="B56" s="24">
        <f>SUM(B37:B55)</f>
        <v>0</v>
      </c>
      <c r="C56" s="24">
        <f>SUM(C37:C55)</f>
        <v>0</v>
      </c>
      <c r="D56" s="24">
        <f>SUM(D37:D55)</f>
        <v>0</v>
      </c>
      <c r="E56" s="24">
        <f>SUM(E37:E55)</f>
        <v>0</v>
      </c>
      <c r="F56" s="24">
        <f>SUM(F37:F55)</f>
        <v>0</v>
      </c>
      <c r="G56" s="25" t="e">
        <f>F56/E56</f>
        <v>#DIV/0!</v>
      </c>
      <c r="H56" s="24">
        <f>SUM(H37:H55)</f>
        <v>0</v>
      </c>
      <c r="I56" s="11">
        <v>0</v>
      </c>
      <c r="J56" s="26">
        <f>SUM(J37:J55)</f>
        <v>0</v>
      </c>
    </row>
    <row r="57" spans="1:10" ht="13.5" customHeight="1" x14ac:dyDescent="0.2">
      <c r="A57" s="21" t="s">
        <v>45</v>
      </c>
      <c r="B57" s="18"/>
      <c r="C57" s="18"/>
      <c r="D57" s="18"/>
      <c r="E57" s="18"/>
      <c r="F57" s="18"/>
      <c r="G57" s="19"/>
      <c r="H57" s="18"/>
      <c r="I57" s="18"/>
      <c r="J57" s="20"/>
    </row>
    <row r="58" spans="1:10" ht="13.5" customHeight="1" x14ac:dyDescent="0.2">
      <c r="A58" s="17" t="s">
        <v>46</v>
      </c>
      <c r="B58" s="18">
        <f>J29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17" t="s">
        <v>47</v>
      </c>
      <c r="B59" s="18">
        <f>J30</f>
        <v>0</v>
      </c>
      <c r="C59" s="18">
        <v>0</v>
      </c>
      <c r="D59" s="18">
        <v>0</v>
      </c>
      <c r="E59" s="18">
        <f>SUM(B59:D59)</f>
        <v>0</v>
      </c>
      <c r="F59" s="18">
        <v>0</v>
      </c>
      <c r="G59" s="19" t="e">
        <f>F59/E59</f>
        <v>#DIV/0!</v>
      </c>
      <c r="H59" s="18">
        <v>0</v>
      </c>
      <c r="I59" s="19">
        <f>IF(E59=0,0,H59/E59)</f>
        <v>0</v>
      </c>
      <c r="J59" s="20">
        <f>E59+F59+H59</f>
        <v>0</v>
      </c>
    </row>
    <row r="60" spans="1:10" ht="13.5" customHeight="1" x14ac:dyDescent="0.2">
      <c r="A60" s="17" t="s">
        <v>48</v>
      </c>
      <c r="B60" s="18">
        <f>J31</f>
        <v>0</v>
      </c>
      <c r="C60" s="18">
        <v>0</v>
      </c>
      <c r="D60" s="18">
        <v>0</v>
      </c>
      <c r="E60" s="18">
        <f>SUM(B60:D60)</f>
        <v>0</v>
      </c>
      <c r="F60" s="18">
        <v>0</v>
      </c>
      <c r="G60" s="19" t="e">
        <f>F60/E60</f>
        <v>#DIV/0!</v>
      </c>
      <c r="H60" s="18">
        <v>0</v>
      </c>
      <c r="I60" s="19">
        <f>IF(E60=0,0,H60/E60)</f>
        <v>0</v>
      </c>
      <c r="J60" s="20">
        <f>E60+F60+H60</f>
        <v>0</v>
      </c>
    </row>
    <row r="61" spans="1:10" ht="13.5" customHeight="1" x14ac:dyDescent="0.2">
      <c r="A61" s="22" t="s">
        <v>44</v>
      </c>
      <c r="B61" s="27">
        <f>SUM(B58:B60)</f>
        <v>0</v>
      </c>
      <c r="C61" s="27">
        <f>SUM(C58:C60)</f>
        <v>0</v>
      </c>
      <c r="D61" s="27">
        <f>SUM(D58:D60)</f>
        <v>0</v>
      </c>
      <c r="E61" s="27">
        <f>SUM(E58:E60)</f>
        <v>0</v>
      </c>
      <c r="F61" s="27">
        <f>SUM(F58:F60)</f>
        <v>0</v>
      </c>
      <c r="G61" s="28" t="e">
        <f>F61/E61</f>
        <v>#DIV/0!</v>
      </c>
      <c r="H61" s="27">
        <f>SUM(H58:H60)</f>
        <v>0</v>
      </c>
      <c r="I61" s="23">
        <v>0</v>
      </c>
      <c r="J61" s="29">
        <f>SUM(J58:J60)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BA72A-1908-423B-B9F7-A80C72FD9EF1}">
  <dimension ref="A1:J31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80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72</v>
      </c>
      <c r="B8" s="11">
        <v>0</v>
      </c>
      <c r="C8" s="11">
        <v>0</v>
      </c>
      <c r="D8" s="11">
        <v>0</v>
      </c>
      <c r="E8" s="11">
        <v>6208</v>
      </c>
      <c r="F8" s="11">
        <f>E8- D8</f>
        <v>6208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73</v>
      </c>
      <c r="B9" s="18">
        <v>2246998.54</v>
      </c>
      <c r="C9" s="18">
        <v>1721937.97</v>
      </c>
      <c r="D9" s="18">
        <v>2045184.88</v>
      </c>
      <c r="E9" s="18">
        <v>2152078.4700000002</v>
      </c>
      <c r="F9" s="18">
        <f>E9- D9</f>
        <v>106893.59000000032</v>
      </c>
      <c r="G9" s="19">
        <f>(E9- D9)/D9</f>
        <v>5.2265979005282064E-2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74</v>
      </c>
      <c r="B10" s="18">
        <v>388751.41</v>
      </c>
      <c r="C10" s="18">
        <v>20000</v>
      </c>
      <c r="D10" s="18">
        <v>20000</v>
      </c>
      <c r="E10" s="18">
        <v>433032.61</v>
      </c>
      <c r="F10" s="18">
        <f>E10- D10</f>
        <v>413032.61</v>
      </c>
      <c r="G10" s="19">
        <f>(E10- D10)/D10</f>
        <v>20.6516305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75</v>
      </c>
      <c r="B11" s="18">
        <v>0</v>
      </c>
      <c r="C11" s="18">
        <v>0</v>
      </c>
      <c r="D11" s="18">
        <v>70000</v>
      </c>
      <c r="E11" s="18">
        <v>0</v>
      </c>
      <c r="F11" s="18">
        <f>E11- D11</f>
        <v>-70000</v>
      </c>
      <c r="G11" s="19">
        <f>(E11- D11)/D11</f>
        <v>-1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21" t="s">
        <v>44</v>
      </c>
      <c r="B12" s="24">
        <f>SUM(B8:B11)</f>
        <v>2635749.9500000002</v>
      </c>
      <c r="C12" s="24">
        <f>SUM(C8:C11)</f>
        <v>1741937.97</v>
      </c>
      <c r="D12" s="24">
        <f>SUM(D8:D11)</f>
        <v>2135184.88</v>
      </c>
      <c r="E12" s="24">
        <f>SUM(E8:E11)</f>
        <v>2591319.08</v>
      </c>
      <c r="F12" s="24">
        <f>SUM(F8:F11)</f>
        <v>456134.2000000003</v>
      </c>
      <c r="G12" s="25">
        <f>(E12- D12)/D12</f>
        <v>0.21362749627563876</v>
      </c>
      <c r="H12" s="24">
        <f>SUM(H8:H11)</f>
        <v>0</v>
      </c>
      <c r="I12" s="11">
        <v>0</v>
      </c>
      <c r="J12" s="26">
        <f>SUM(J8:J11)</f>
        <v>0</v>
      </c>
    </row>
    <row r="13" spans="1:10" ht="16.5" customHeight="1" x14ac:dyDescent="0.2">
      <c r="A13" s="21" t="s">
        <v>45</v>
      </c>
      <c r="B13" s="18"/>
      <c r="C13" s="18"/>
      <c r="D13" s="18"/>
      <c r="E13" s="18"/>
      <c r="F13" s="18"/>
      <c r="G13" s="19"/>
      <c r="H13" s="18"/>
      <c r="I13" s="18"/>
      <c r="J13" s="20"/>
    </row>
    <row r="14" spans="1:10" ht="13.5" customHeight="1" x14ac:dyDescent="0.2">
      <c r="A14" s="17" t="s">
        <v>46</v>
      </c>
      <c r="B14" s="18">
        <v>20000</v>
      </c>
      <c r="C14" s="18">
        <v>20000</v>
      </c>
      <c r="D14" s="18">
        <v>90000</v>
      </c>
      <c r="E14" s="18">
        <v>20000</v>
      </c>
      <c r="F14" s="18">
        <f>E14- D14</f>
        <v>-70000</v>
      </c>
      <c r="G14" s="19">
        <f>(E14- D14)/D14</f>
        <v>-0.77777777777777779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47</v>
      </c>
      <c r="B15" s="18">
        <v>2615749.9500000002</v>
      </c>
      <c r="C15" s="18">
        <v>1721937.97</v>
      </c>
      <c r="D15" s="18">
        <v>2045184.88</v>
      </c>
      <c r="E15" s="18">
        <v>2571319.08</v>
      </c>
      <c r="F15" s="18">
        <f>E15- D15</f>
        <v>526134.20000000019</v>
      </c>
      <c r="G15" s="19">
        <f>(E15- D15)/D15</f>
        <v>0.25725508003951225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48</v>
      </c>
      <c r="B16" s="18">
        <v>0</v>
      </c>
      <c r="C16" s="18">
        <v>0</v>
      </c>
      <c r="D16" s="18">
        <v>0</v>
      </c>
      <c r="E16" s="18">
        <v>0</v>
      </c>
      <c r="F16" s="18">
        <f>E16- D16</f>
        <v>0</v>
      </c>
      <c r="G16" s="19" t="e">
        <f>(E16- D16)/D16</f>
        <v>#DIV/0!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22" t="s">
        <v>44</v>
      </c>
      <c r="B17" s="27">
        <f>SUM(B14:B16)</f>
        <v>2635749.9500000002</v>
      </c>
      <c r="C17" s="27">
        <f>SUM(C14:C16)</f>
        <v>1741937.97</v>
      </c>
      <c r="D17" s="27">
        <f>SUM(D14:D16)</f>
        <v>2135184.88</v>
      </c>
      <c r="E17" s="27">
        <f>SUM(E14:E16)</f>
        <v>2591319.08</v>
      </c>
      <c r="F17" s="27">
        <f>SUM(F14:F16)</f>
        <v>456134.20000000019</v>
      </c>
      <c r="G17" s="28">
        <f>(E17- D17)/D17</f>
        <v>0.21362749627563876</v>
      </c>
      <c r="H17" s="27">
        <f>SUM(H14:H16)</f>
        <v>0</v>
      </c>
      <c r="I17" s="23">
        <v>0</v>
      </c>
      <c r="J17" s="29">
        <f>SUM(J14:J16)</f>
        <v>0</v>
      </c>
    </row>
    <row r="20" spans="1:10" ht="13.5" customHeight="1" x14ac:dyDescent="0.2">
      <c r="A20" s="3" t="s">
        <v>49</v>
      </c>
      <c r="B20" s="3" t="s">
        <v>50</v>
      </c>
      <c r="C20" s="3" t="s">
        <v>51</v>
      </c>
      <c r="D20" s="3" t="s">
        <v>52</v>
      </c>
      <c r="E20" s="3" t="s">
        <v>53</v>
      </c>
      <c r="F20" s="3" t="s">
        <v>54</v>
      </c>
      <c r="G20" s="3" t="s">
        <v>55</v>
      </c>
      <c r="H20" s="3" t="s">
        <v>56</v>
      </c>
      <c r="I20" s="3" t="s">
        <v>57</v>
      </c>
      <c r="J20" s="3" t="s">
        <v>58</v>
      </c>
    </row>
    <row r="21" spans="1:10" ht="36.950000000000003" customHeight="1" x14ac:dyDescent="0.2">
      <c r="A21" s="6" t="s">
        <v>76</v>
      </c>
      <c r="B21" s="7" t="s">
        <v>60</v>
      </c>
      <c r="C21" s="7" t="s">
        <v>61</v>
      </c>
      <c r="D21" s="7" t="s">
        <v>62</v>
      </c>
      <c r="E21" s="7" t="s">
        <v>63</v>
      </c>
      <c r="F21" s="7" t="s">
        <v>64</v>
      </c>
      <c r="G21" s="7" t="s">
        <v>65</v>
      </c>
      <c r="H21" s="7" t="s">
        <v>66</v>
      </c>
      <c r="I21" s="7" t="s">
        <v>65</v>
      </c>
      <c r="J21" s="8" t="s">
        <v>67</v>
      </c>
    </row>
    <row r="22" spans="1:10" ht="13.5" customHeight="1" x14ac:dyDescent="0.2">
      <c r="A22" s="9" t="s">
        <v>72</v>
      </c>
      <c r="B22" s="11">
        <f>J8</f>
        <v>0</v>
      </c>
      <c r="C22" s="11">
        <v>0</v>
      </c>
      <c r="D22" s="11">
        <v>0</v>
      </c>
      <c r="E22" s="11">
        <f>SUM(B22:D22)</f>
        <v>0</v>
      </c>
      <c r="F22" s="11">
        <v>0</v>
      </c>
      <c r="G22" s="14" t="e">
        <f>F22/E22</f>
        <v>#DIV/0!</v>
      </c>
      <c r="H22" s="11">
        <v>0</v>
      </c>
      <c r="I22" s="14">
        <f>IF(E22=0,0,H22/E22)</f>
        <v>0</v>
      </c>
      <c r="J22" s="16">
        <f>E22+F22+H22</f>
        <v>0</v>
      </c>
    </row>
    <row r="23" spans="1:10" ht="13.5" customHeight="1" x14ac:dyDescent="0.2">
      <c r="A23" s="17" t="s">
        <v>73</v>
      </c>
      <c r="B23" s="18">
        <f>J9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74</v>
      </c>
      <c r="B24" s="18">
        <f>J10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75</v>
      </c>
      <c r="B25" s="18">
        <f>J11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21" t="s">
        <v>44</v>
      </c>
      <c r="B26" s="24">
        <f>SUM(B22:B25)</f>
        <v>0</v>
      </c>
      <c r="C26" s="24">
        <f>SUM(C22:C25)</f>
        <v>0</v>
      </c>
      <c r="D26" s="24">
        <f>SUM(D22:D25)</f>
        <v>0</v>
      </c>
      <c r="E26" s="24">
        <f>SUM(E22:E25)</f>
        <v>0</v>
      </c>
      <c r="F26" s="24">
        <f>SUM(F22:F25)</f>
        <v>0</v>
      </c>
      <c r="G26" s="25" t="e">
        <f>F26/E26</f>
        <v>#DIV/0!</v>
      </c>
      <c r="H26" s="24">
        <f>SUM(H22:H25)</f>
        <v>0</v>
      </c>
      <c r="I26" s="11">
        <v>0</v>
      </c>
      <c r="J26" s="26">
        <f>SUM(J22:J25)</f>
        <v>0</v>
      </c>
    </row>
    <row r="27" spans="1:10" ht="13.5" customHeight="1" x14ac:dyDescent="0.2">
      <c r="A27" s="21" t="s">
        <v>45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46</v>
      </c>
      <c r="B28" s="18">
        <f>J14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17" t="s">
        <v>47</v>
      </c>
      <c r="B29" s="18">
        <f>J15</f>
        <v>0</v>
      </c>
      <c r="C29" s="18">
        <v>0</v>
      </c>
      <c r="D29" s="18">
        <v>0</v>
      </c>
      <c r="E29" s="18">
        <f>SUM(B29:D29)</f>
        <v>0</v>
      </c>
      <c r="F29" s="18">
        <v>0</v>
      </c>
      <c r="G29" s="19" t="e">
        <f>F29/E29</f>
        <v>#DIV/0!</v>
      </c>
      <c r="H29" s="18">
        <v>0</v>
      </c>
      <c r="I29" s="19">
        <f>IF(E29=0,0,H29/E29)</f>
        <v>0</v>
      </c>
      <c r="J29" s="20">
        <f>E29+F29+H29</f>
        <v>0</v>
      </c>
    </row>
    <row r="30" spans="1:10" ht="13.5" customHeight="1" x14ac:dyDescent="0.2">
      <c r="A30" s="17" t="s">
        <v>48</v>
      </c>
      <c r="B30" s="18">
        <f>J16</f>
        <v>0</v>
      </c>
      <c r="C30" s="18">
        <v>0</v>
      </c>
      <c r="D30" s="18">
        <v>0</v>
      </c>
      <c r="E30" s="18">
        <f>SUM(B30:D30)</f>
        <v>0</v>
      </c>
      <c r="F30" s="18">
        <v>0</v>
      </c>
      <c r="G30" s="19" t="e">
        <f>F30/E30</f>
        <v>#DIV/0!</v>
      </c>
      <c r="H30" s="18">
        <v>0</v>
      </c>
      <c r="I30" s="19">
        <f>IF(E30=0,0,H30/E30)</f>
        <v>0</v>
      </c>
      <c r="J30" s="20">
        <f>E30+F30+H30</f>
        <v>0</v>
      </c>
    </row>
    <row r="31" spans="1:10" ht="13.5" customHeight="1" x14ac:dyDescent="0.2">
      <c r="A31" s="22" t="s">
        <v>44</v>
      </c>
      <c r="B31" s="27">
        <f>SUM(B28:B30)</f>
        <v>0</v>
      </c>
      <c r="C31" s="27">
        <f>SUM(C28:C30)</f>
        <v>0</v>
      </c>
      <c r="D31" s="27">
        <f>SUM(D28:D30)</f>
        <v>0</v>
      </c>
      <c r="E31" s="27">
        <f>SUM(E28:E30)</f>
        <v>0</v>
      </c>
      <c r="F31" s="27">
        <f>SUM(F28:F30)</f>
        <v>0</v>
      </c>
      <c r="G31" s="28" t="e">
        <f>F31/E31</f>
        <v>#DIV/0!</v>
      </c>
      <c r="H31" s="27">
        <f>SUM(H28:H30)</f>
        <v>0</v>
      </c>
      <c r="I31" s="23">
        <v>0</v>
      </c>
      <c r="J31" s="29">
        <f>SUM(J28:J30)</f>
        <v>0</v>
      </c>
    </row>
  </sheetData>
  <mergeCells count="1">
    <mergeCell ref="F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BAC50-376C-457C-A7D7-5320911E5ECE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79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33590.14</v>
      </c>
      <c r="C8" s="11">
        <v>32888.67</v>
      </c>
      <c r="D8" s="11">
        <v>141616.16</v>
      </c>
      <c r="E8" s="11">
        <v>139071.54</v>
      </c>
      <c r="F8" s="11">
        <f>E8- D8</f>
        <v>-2544.6199999999953</v>
      </c>
      <c r="G8" s="14">
        <f>(E8- D8)/D8</f>
        <v>-1.796842959165109E-2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12222.32</v>
      </c>
      <c r="C9" s="18">
        <v>7668.26</v>
      </c>
      <c r="D9" s="18">
        <v>36354.959999999999</v>
      </c>
      <c r="E9" s="18">
        <v>44926.42</v>
      </c>
      <c r="F9" s="18">
        <f>E9- D9</f>
        <v>8571.4599999999991</v>
      </c>
      <c r="G9" s="19">
        <f>(E9- D9)/D9</f>
        <v>0.23577140505724664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518628.35</v>
      </c>
      <c r="C10" s="18">
        <v>217230.52</v>
      </c>
      <c r="D10" s="18">
        <v>253501.45</v>
      </c>
      <c r="E10" s="18">
        <v>131934.5</v>
      </c>
      <c r="F10" s="18">
        <f>E10- D10</f>
        <v>-121566.95000000001</v>
      </c>
      <c r="G10" s="19">
        <f>(E10- D10)/D10</f>
        <v>-0.47955130039690108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974799.02</v>
      </c>
      <c r="C11" s="18">
        <v>477685.75</v>
      </c>
      <c r="D11" s="18">
        <v>650243.31999999995</v>
      </c>
      <c r="E11" s="18">
        <v>411377.15</v>
      </c>
      <c r="F11" s="18">
        <f>E11- D11</f>
        <v>-238866.16999999993</v>
      </c>
      <c r="G11" s="19">
        <f>(E11- D11)/D11</f>
        <v>-0.36734890256158254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156376.71</v>
      </c>
      <c r="C12" s="18">
        <v>210953.67</v>
      </c>
      <c r="D12" s="18">
        <v>5490730.0199999996</v>
      </c>
      <c r="E12" s="18">
        <v>5587802.1600000001</v>
      </c>
      <c r="F12" s="18">
        <f>E12- D12</f>
        <v>97072.140000000596</v>
      </c>
      <c r="G12" s="19">
        <f>(E12- D12)/D12</f>
        <v>1.767927755442629E-2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69</v>
      </c>
      <c r="B13" s="18">
        <v>280.17</v>
      </c>
      <c r="C13" s="18">
        <v>748.38</v>
      </c>
      <c r="D13" s="18">
        <v>8169.93</v>
      </c>
      <c r="E13" s="18">
        <v>15506.82</v>
      </c>
      <c r="F13" s="18">
        <f>E13- D13</f>
        <v>7336.8899999999994</v>
      </c>
      <c r="G13" s="19">
        <f>(E13- D13)/D13</f>
        <v>0.89803584608436049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34</v>
      </c>
      <c r="B14" s="18">
        <v>2153667.5699999998</v>
      </c>
      <c r="C14" s="18">
        <v>1784524.44</v>
      </c>
      <c r="D14" s="18">
        <v>1306510.96</v>
      </c>
      <c r="E14" s="18">
        <v>356329.84</v>
      </c>
      <c r="F14" s="18">
        <f>E14- D14</f>
        <v>-950181.11999999988</v>
      </c>
      <c r="G14" s="19">
        <f>(E14- D14)/D14</f>
        <v>-0.72726609197369452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65564.320000000007</v>
      </c>
      <c r="C15" s="18">
        <v>32219.57</v>
      </c>
      <c r="D15" s="18">
        <v>240013.55</v>
      </c>
      <c r="E15" s="18">
        <v>246367.69</v>
      </c>
      <c r="F15" s="18">
        <f>E15- D15</f>
        <v>6354.140000000014</v>
      </c>
      <c r="G15" s="19">
        <f>(E15- D15)/D15</f>
        <v>2.6474088650411672E-2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36</v>
      </c>
      <c r="B16" s="18">
        <v>12320.01</v>
      </c>
      <c r="C16" s="18">
        <v>11132.76</v>
      </c>
      <c r="D16" s="18">
        <v>40169.06</v>
      </c>
      <c r="E16" s="18">
        <v>41858.61</v>
      </c>
      <c r="F16" s="18">
        <f>E16- D16</f>
        <v>1689.5500000000029</v>
      </c>
      <c r="G16" s="19">
        <f>(E16- D16)/D16</f>
        <v>4.2060979271110722E-2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37</v>
      </c>
      <c r="B17" s="18">
        <v>35251.46</v>
      </c>
      <c r="C17" s="18">
        <v>28366.61</v>
      </c>
      <c r="D17" s="18">
        <v>286507.09000000003</v>
      </c>
      <c r="E17" s="18">
        <v>306199.84999999998</v>
      </c>
      <c r="F17" s="18">
        <f>E17- D17</f>
        <v>19692.759999999951</v>
      </c>
      <c r="G17" s="19">
        <f>(E17- D17)/D17</f>
        <v>6.8733936043257948E-2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38</v>
      </c>
      <c r="B18" s="18">
        <v>15838.3</v>
      </c>
      <c r="C18" s="18">
        <v>6614.82</v>
      </c>
      <c r="D18" s="18">
        <v>51298.8</v>
      </c>
      <c r="E18" s="18">
        <v>37125.57</v>
      </c>
      <c r="F18" s="18">
        <f>E18- D18</f>
        <v>-14173.230000000003</v>
      </c>
      <c r="G18" s="19">
        <f>(E18- D18)/D18</f>
        <v>-0.27628774942103912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39</v>
      </c>
      <c r="B19" s="18">
        <v>67787.509999999995</v>
      </c>
      <c r="C19" s="18">
        <v>110156.45</v>
      </c>
      <c r="D19" s="18">
        <v>434268.23</v>
      </c>
      <c r="E19" s="18">
        <v>464885.5</v>
      </c>
      <c r="F19" s="18">
        <f>E19- D19</f>
        <v>30617.270000000019</v>
      </c>
      <c r="G19" s="19">
        <f>(E19- D19)/D19</f>
        <v>7.0503131209943726E-2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77</v>
      </c>
      <c r="B20" s="18">
        <v>0</v>
      </c>
      <c r="C20" s="18">
        <v>481.66</v>
      </c>
      <c r="D20" s="18">
        <v>0</v>
      </c>
      <c r="E20" s="18">
        <v>0</v>
      </c>
      <c r="F20" s="18">
        <f>E20- D20</f>
        <v>0</v>
      </c>
      <c r="G20" s="19" t="e">
        <f>(E20- D20)/D20</f>
        <v>#DIV/0!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40</v>
      </c>
      <c r="B21" s="18">
        <v>53496.59</v>
      </c>
      <c r="C21" s="18">
        <v>26991.98</v>
      </c>
      <c r="D21" s="18">
        <v>97005.42</v>
      </c>
      <c r="E21" s="18">
        <v>163582.97</v>
      </c>
      <c r="F21" s="18">
        <f>E21- D21</f>
        <v>66577.55</v>
      </c>
      <c r="G21" s="19">
        <f>(E21- D21)/D21</f>
        <v>0.68632814537579456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41</v>
      </c>
      <c r="B22" s="18">
        <v>14025.92</v>
      </c>
      <c r="C22" s="18">
        <v>17971.79</v>
      </c>
      <c r="D22" s="18">
        <v>56470.16</v>
      </c>
      <c r="E22" s="18">
        <v>92767.8</v>
      </c>
      <c r="F22" s="18">
        <f>E22- D22</f>
        <v>36297.64</v>
      </c>
      <c r="G22" s="19">
        <f>(E22- D22)/D22</f>
        <v>0.64277558271483559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70</v>
      </c>
      <c r="B23" s="18">
        <v>245295.37</v>
      </c>
      <c r="C23" s="18">
        <v>304216.19</v>
      </c>
      <c r="D23" s="18">
        <v>328016.38</v>
      </c>
      <c r="E23" s="18">
        <v>405627.53</v>
      </c>
      <c r="F23" s="18">
        <f>E23- D23</f>
        <v>77611.150000000023</v>
      </c>
      <c r="G23" s="19">
        <f>(E23- D23)/D23</f>
        <v>0.23660754380619659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42</v>
      </c>
      <c r="B24" s="18">
        <v>247814.09</v>
      </c>
      <c r="C24" s="18">
        <v>205371.21</v>
      </c>
      <c r="D24" s="18">
        <v>216970.13</v>
      </c>
      <c r="E24" s="18">
        <v>240410.29</v>
      </c>
      <c r="F24" s="18">
        <f>E24- D24</f>
        <v>23440.160000000003</v>
      </c>
      <c r="G24" s="19">
        <f>(E24- D24)/D24</f>
        <v>0.1080340413678141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43</v>
      </c>
      <c r="B25" s="18">
        <v>51860.54</v>
      </c>
      <c r="C25" s="18">
        <v>38130.720000000001</v>
      </c>
      <c r="D25" s="18">
        <v>740147.34</v>
      </c>
      <c r="E25" s="18">
        <v>730241.69</v>
      </c>
      <c r="F25" s="18">
        <f>E25- D25</f>
        <v>-9905.6500000000233</v>
      </c>
      <c r="G25" s="19">
        <f>(E25- D25)/D25</f>
        <v>-1.3383348780257757E-2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44</v>
      </c>
      <c r="B26" s="24">
        <f>SUM(B8:B25)</f>
        <v>4658818.3899999987</v>
      </c>
      <c r="C26" s="24">
        <f>SUM(C8:C25)</f>
        <v>3513353.4499999997</v>
      </c>
      <c r="D26" s="24">
        <f>SUM(D8:D25)</f>
        <v>10377992.960000001</v>
      </c>
      <c r="E26" s="24">
        <f>SUM(E8:E25)</f>
        <v>9416015.9299999997</v>
      </c>
      <c r="F26" s="24">
        <f>SUM(F8:F25)</f>
        <v>-961977.02999999898</v>
      </c>
      <c r="G26" s="25">
        <f>(E26- D26)/D26</f>
        <v>-9.2693937421981162E-2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45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46</v>
      </c>
      <c r="B28" s="18">
        <v>32500.73</v>
      </c>
      <c r="C28" s="18">
        <v>31200</v>
      </c>
      <c r="D28" s="18">
        <v>1303.26</v>
      </c>
      <c r="E28" s="18">
        <v>1414.6</v>
      </c>
      <c r="F28" s="18">
        <f>E28- D28</f>
        <v>111.33999999999992</v>
      </c>
      <c r="G28" s="19">
        <f>(E28- D28)/D28</f>
        <v>8.5431916885348985E-2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47</v>
      </c>
      <c r="B29" s="18">
        <v>598046.98</v>
      </c>
      <c r="C29" s="18">
        <v>472781.37</v>
      </c>
      <c r="D29" s="18">
        <v>100590.57</v>
      </c>
      <c r="E29" s="18">
        <v>130620.21</v>
      </c>
      <c r="F29" s="18">
        <f>E29- D29</f>
        <v>30029.64</v>
      </c>
      <c r="G29" s="19">
        <f>(E29- D29)/D29</f>
        <v>0.29853335158554123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48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44</v>
      </c>
      <c r="B31" s="27">
        <f>SUM(B28:B30)</f>
        <v>630547.71</v>
      </c>
      <c r="C31" s="27">
        <f>SUM(C28:C30)</f>
        <v>503981.37</v>
      </c>
      <c r="D31" s="27">
        <f>SUM(D28:D30)</f>
        <v>101893.83</v>
      </c>
      <c r="E31" s="27">
        <f>SUM(E28:E30)</f>
        <v>132034.81</v>
      </c>
      <c r="F31" s="27">
        <f>SUM(F28:F30)</f>
        <v>30140.98</v>
      </c>
      <c r="G31" s="28">
        <f>(E31- D31)/D31</f>
        <v>0.29580770494150621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49</v>
      </c>
      <c r="B34" s="3" t="s">
        <v>50</v>
      </c>
      <c r="C34" s="3" t="s">
        <v>51</v>
      </c>
      <c r="D34" s="3" t="s">
        <v>52</v>
      </c>
      <c r="E34" s="3" t="s">
        <v>53</v>
      </c>
      <c r="F34" s="3" t="s">
        <v>54</v>
      </c>
      <c r="G34" s="3" t="s">
        <v>55</v>
      </c>
      <c r="H34" s="3" t="s">
        <v>56</v>
      </c>
      <c r="I34" s="3" t="s">
        <v>57</v>
      </c>
      <c r="J34" s="3" t="s">
        <v>58</v>
      </c>
    </row>
    <row r="35" spans="1:10" ht="36.950000000000003" customHeight="1" x14ac:dyDescent="0.2">
      <c r="A35" s="6" t="s">
        <v>59</v>
      </c>
      <c r="B35" s="7" t="s">
        <v>60</v>
      </c>
      <c r="C35" s="7" t="s">
        <v>61</v>
      </c>
      <c r="D35" s="7" t="s">
        <v>62</v>
      </c>
      <c r="E35" s="7" t="s">
        <v>63</v>
      </c>
      <c r="F35" s="7" t="s">
        <v>64</v>
      </c>
      <c r="G35" s="7" t="s">
        <v>65</v>
      </c>
      <c r="H35" s="7" t="s">
        <v>66</v>
      </c>
      <c r="I35" s="7" t="s">
        <v>65</v>
      </c>
      <c r="J35" s="8" t="s">
        <v>67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30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33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69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34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35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36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37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38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39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77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40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41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70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42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43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44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45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46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47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48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44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4CE05-5EA7-435C-8080-F33CC410EF9B}">
  <dimension ref="A1:J5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78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1948.99</v>
      </c>
      <c r="C8" s="11">
        <v>1833.3</v>
      </c>
      <c r="D8" s="11">
        <v>7280.75</v>
      </c>
      <c r="E8" s="11">
        <v>4056.01</v>
      </c>
      <c r="F8" s="11">
        <f>E8- D8</f>
        <v>-3224.74</v>
      </c>
      <c r="G8" s="14">
        <f>(E8- D8)/D8</f>
        <v>-0.44291316141880982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1244.56</v>
      </c>
      <c r="C9" s="18">
        <v>135</v>
      </c>
      <c r="D9" s="18">
        <v>4844.75</v>
      </c>
      <c r="E9" s="18">
        <v>2726.44</v>
      </c>
      <c r="F9" s="18">
        <f>E9- D9</f>
        <v>-2118.31</v>
      </c>
      <c r="G9" s="19">
        <f>(E9- D9)/D9</f>
        <v>-0.43723824758759483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14918.18</v>
      </c>
      <c r="C10" s="18">
        <v>19545.509999999998</v>
      </c>
      <c r="D10" s="18">
        <v>30601.25</v>
      </c>
      <c r="E10" s="18">
        <v>22751.15</v>
      </c>
      <c r="F10" s="18">
        <f>E10- D10</f>
        <v>-7850.0999999999985</v>
      </c>
      <c r="G10" s="19">
        <f>(E10- D10)/D10</f>
        <v>-0.25652873657121844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3548.95</v>
      </c>
      <c r="C11" s="18">
        <v>547.82000000000005</v>
      </c>
      <c r="D11" s="18">
        <v>125907.1</v>
      </c>
      <c r="E11" s="18">
        <v>115553.94</v>
      </c>
      <c r="F11" s="18">
        <f>E11- D11</f>
        <v>-10353.160000000003</v>
      </c>
      <c r="G11" s="19">
        <f>(E11- D11)/D11</f>
        <v>-8.2228563758517212E-2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0</v>
      </c>
      <c r="C12" s="18">
        <v>784.9</v>
      </c>
      <c r="D12" s="18">
        <v>10653.31</v>
      </c>
      <c r="E12" s="18">
        <v>14667.11</v>
      </c>
      <c r="F12" s="18">
        <f>E12- D12</f>
        <v>4013.8000000000011</v>
      </c>
      <c r="G12" s="19">
        <f>(E12- D12)/D12</f>
        <v>0.37676553108845995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69</v>
      </c>
      <c r="B13" s="18">
        <v>0</v>
      </c>
      <c r="C13" s="18">
        <v>0</v>
      </c>
      <c r="D13" s="18">
        <v>152.1</v>
      </c>
      <c r="E13" s="18">
        <v>638.79</v>
      </c>
      <c r="F13" s="18">
        <f>E13- D13</f>
        <v>486.68999999999994</v>
      </c>
      <c r="G13" s="19">
        <f>(E13- D13)/D13</f>
        <v>3.1998027613412225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34</v>
      </c>
      <c r="B14" s="18">
        <v>0</v>
      </c>
      <c r="C14" s="18">
        <v>215</v>
      </c>
      <c r="D14" s="18">
        <v>38477.370000000003</v>
      </c>
      <c r="E14" s="18">
        <v>570.13</v>
      </c>
      <c r="F14" s="18">
        <f>E14- D14</f>
        <v>-37907.240000000005</v>
      </c>
      <c r="G14" s="19">
        <f>(E14- D14)/D14</f>
        <v>-0.98518271908916855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5864.03</v>
      </c>
      <c r="C15" s="18">
        <v>1102.28</v>
      </c>
      <c r="D15" s="18">
        <v>28690.53</v>
      </c>
      <c r="E15" s="18">
        <v>36350.78</v>
      </c>
      <c r="F15" s="18">
        <f>E15- D15</f>
        <v>7660.25</v>
      </c>
      <c r="G15" s="19">
        <f>(E15- D15)/D15</f>
        <v>0.26699576480462367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36</v>
      </c>
      <c r="B16" s="18">
        <v>1491.81</v>
      </c>
      <c r="C16" s="18">
        <v>366.67</v>
      </c>
      <c r="D16" s="18">
        <v>4201.1899999999996</v>
      </c>
      <c r="E16" s="18">
        <v>2719.22</v>
      </c>
      <c r="F16" s="18">
        <f>E16- D16</f>
        <v>-1481.9699999999998</v>
      </c>
      <c r="G16" s="19">
        <f>(E16- D16)/D16</f>
        <v>-0.35275005415132377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37</v>
      </c>
      <c r="B17" s="18">
        <v>591.51</v>
      </c>
      <c r="C17" s="18">
        <v>185.47</v>
      </c>
      <c r="D17" s="18">
        <v>4490.09</v>
      </c>
      <c r="E17" s="18">
        <v>5077.4799999999996</v>
      </c>
      <c r="F17" s="18">
        <f>E17- D17</f>
        <v>587.38999999999942</v>
      </c>
      <c r="G17" s="19">
        <f>(E17- D17)/D17</f>
        <v>0.13081920406940606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38</v>
      </c>
      <c r="B18" s="18">
        <v>46.4</v>
      </c>
      <c r="C18" s="18">
        <v>0</v>
      </c>
      <c r="D18" s="18">
        <v>1183.29</v>
      </c>
      <c r="E18" s="18">
        <v>803.01</v>
      </c>
      <c r="F18" s="18">
        <f>E18- D18</f>
        <v>-380.28</v>
      </c>
      <c r="G18" s="19">
        <f>(E18- D18)/D18</f>
        <v>-0.32137514894911645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39</v>
      </c>
      <c r="B19" s="18">
        <v>87.14</v>
      </c>
      <c r="C19" s="18">
        <v>14.02</v>
      </c>
      <c r="D19" s="18">
        <v>2890.58</v>
      </c>
      <c r="E19" s="18">
        <v>1087.75</v>
      </c>
      <c r="F19" s="18">
        <f>E19- D19</f>
        <v>-1802.83</v>
      </c>
      <c r="G19" s="19">
        <f>(E19- D19)/D19</f>
        <v>-0.62369143908834901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40</v>
      </c>
      <c r="B20" s="18">
        <v>63.48</v>
      </c>
      <c r="C20" s="18">
        <v>7.71</v>
      </c>
      <c r="D20" s="18">
        <v>2908.96</v>
      </c>
      <c r="E20" s="18">
        <v>845.75</v>
      </c>
      <c r="F20" s="18">
        <f>E20- D20</f>
        <v>-2063.21</v>
      </c>
      <c r="G20" s="19">
        <f>(E20- D20)/D20</f>
        <v>-0.70926035421593969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1033.5899999999999</v>
      </c>
      <c r="C21" s="18">
        <v>1066.43</v>
      </c>
      <c r="D21" s="18">
        <v>5132.55</v>
      </c>
      <c r="E21" s="18">
        <v>10882.96</v>
      </c>
      <c r="F21" s="18">
        <f>E21- D21</f>
        <v>5750.4099999999989</v>
      </c>
      <c r="G21" s="19">
        <f>(E21- D21)/D21</f>
        <v>1.1203807074456165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70</v>
      </c>
      <c r="B22" s="18">
        <v>0</v>
      </c>
      <c r="C22" s="18">
        <v>0</v>
      </c>
      <c r="D22" s="18">
        <v>6138.41</v>
      </c>
      <c r="E22" s="18">
        <v>4878.59</v>
      </c>
      <c r="F22" s="18">
        <f>E22- D22</f>
        <v>-1259.8199999999997</v>
      </c>
      <c r="G22" s="19">
        <f>(E22- D22)/D22</f>
        <v>-0.20523555774215144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42</v>
      </c>
      <c r="B23" s="18">
        <v>28968.78</v>
      </c>
      <c r="C23" s="18">
        <v>23460.99</v>
      </c>
      <c r="D23" s="18">
        <v>66038.899999999994</v>
      </c>
      <c r="E23" s="18">
        <v>61554.8</v>
      </c>
      <c r="F23" s="18">
        <f>E23- D23</f>
        <v>-4484.0999999999913</v>
      </c>
      <c r="G23" s="19">
        <f>(E23- D23)/D23</f>
        <v>-6.7900888718618754E-2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43</v>
      </c>
      <c r="B24" s="18">
        <v>7203.53</v>
      </c>
      <c r="C24" s="18">
        <v>3647.71</v>
      </c>
      <c r="D24" s="18">
        <v>32992.83</v>
      </c>
      <c r="E24" s="18">
        <v>31357.73</v>
      </c>
      <c r="F24" s="18">
        <f>E24- D24</f>
        <v>-1635.1000000000022</v>
      </c>
      <c r="G24" s="19">
        <f>(E24- D24)/D24</f>
        <v>-4.9559252722485528E-2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21" t="s">
        <v>44</v>
      </c>
      <c r="B25" s="24">
        <f>SUM(B8:B24)</f>
        <v>67010.95</v>
      </c>
      <c r="C25" s="24">
        <f>SUM(C8:C24)</f>
        <v>52912.81</v>
      </c>
      <c r="D25" s="24">
        <f>SUM(D8:D24)</f>
        <v>372583.96</v>
      </c>
      <c r="E25" s="24">
        <f>SUM(E8:E24)</f>
        <v>316521.64</v>
      </c>
      <c r="F25" s="24">
        <f>SUM(F8:F24)</f>
        <v>-56062.320000000007</v>
      </c>
      <c r="G25" s="25">
        <f>(E25- D25)/D25</f>
        <v>-0.15046895738614191</v>
      </c>
      <c r="H25" s="24">
        <f>SUM(H8:H24)</f>
        <v>0</v>
      </c>
      <c r="I25" s="11">
        <v>0</v>
      </c>
      <c r="J25" s="26">
        <f>SUM(J8:J24)</f>
        <v>0</v>
      </c>
    </row>
    <row r="26" spans="1:10" ht="16.5" customHeight="1" x14ac:dyDescent="0.2">
      <c r="A26" s="21" t="s">
        <v>45</v>
      </c>
      <c r="B26" s="18"/>
      <c r="C26" s="18"/>
      <c r="D26" s="18"/>
      <c r="E26" s="18"/>
      <c r="F26" s="18"/>
      <c r="G26" s="19"/>
      <c r="H26" s="18"/>
      <c r="I26" s="18"/>
      <c r="J26" s="20"/>
    </row>
    <row r="27" spans="1:10" ht="13.5" customHeight="1" x14ac:dyDescent="0.2">
      <c r="A27" s="17" t="s">
        <v>46</v>
      </c>
      <c r="B27" s="18">
        <v>58669.81</v>
      </c>
      <c r="C27" s="18">
        <v>43640.61</v>
      </c>
      <c r="D27" s="18">
        <v>133055.41</v>
      </c>
      <c r="E27" s="18">
        <v>92439.65</v>
      </c>
      <c r="F27" s="18">
        <f>E27- D27</f>
        <v>-40615.760000000009</v>
      </c>
      <c r="G27" s="19">
        <f>(E27- D27)/D27</f>
        <v>-0.30525448006961919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47</v>
      </c>
      <c r="B28" s="18">
        <v>0</v>
      </c>
      <c r="C28" s="18">
        <v>0</v>
      </c>
      <c r="D28" s="18">
        <v>230326.54</v>
      </c>
      <c r="E28" s="18">
        <v>207147.13</v>
      </c>
      <c r="F28" s="18">
        <f>E28- D28</f>
        <v>-23179.410000000003</v>
      </c>
      <c r="G28" s="19">
        <f>(E28- D28)/D28</f>
        <v>-0.10063716495719513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48</v>
      </c>
      <c r="B29" s="18">
        <v>0</v>
      </c>
      <c r="C29" s="18">
        <v>0</v>
      </c>
      <c r="D29" s="18">
        <v>0</v>
      </c>
      <c r="E29" s="18">
        <v>0</v>
      </c>
      <c r="F29" s="18">
        <f>E29- D29</f>
        <v>0</v>
      </c>
      <c r="G29" s="19" t="e">
        <f>(E29- D29)/D29</f>
        <v>#DIV/0!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22" t="s">
        <v>44</v>
      </c>
      <c r="B30" s="27">
        <f>SUM(B27:B29)</f>
        <v>58669.81</v>
      </c>
      <c r="C30" s="27">
        <f>SUM(C27:C29)</f>
        <v>43640.61</v>
      </c>
      <c r="D30" s="27">
        <f>SUM(D27:D29)</f>
        <v>363381.95</v>
      </c>
      <c r="E30" s="27">
        <f>SUM(E27:E29)</f>
        <v>299586.78000000003</v>
      </c>
      <c r="F30" s="27">
        <f>SUM(F27:F29)</f>
        <v>-63795.170000000013</v>
      </c>
      <c r="G30" s="28">
        <f>(E30- D30)/D30</f>
        <v>-0.17555954554154377</v>
      </c>
      <c r="H30" s="27">
        <f>SUM(H27:H29)</f>
        <v>0</v>
      </c>
      <c r="I30" s="23">
        <v>0</v>
      </c>
      <c r="J30" s="29">
        <f>SUM(J27:J29)</f>
        <v>0</v>
      </c>
    </row>
    <row r="33" spans="1:10" ht="13.5" customHeight="1" x14ac:dyDescent="0.2">
      <c r="A33" s="3" t="s">
        <v>49</v>
      </c>
      <c r="B33" s="3" t="s">
        <v>50</v>
      </c>
      <c r="C33" s="3" t="s">
        <v>51</v>
      </c>
      <c r="D33" s="3" t="s">
        <v>52</v>
      </c>
      <c r="E33" s="3" t="s">
        <v>53</v>
      </c>
      <c r="F33" s="3" t="s">
        <v>54</v>
      </c>
      <c r="G33" s="3" t="s">
        <v>55</v>
      </c>
      <c r="H33" s="3" t="s">
        <v>56</v>
      </c>
      <c r="I33" s="3" t="s">
        <v>57</v>
      </c>
      <c r="J33" s="3" t="s">
        <v>58</v>
      </c>
    </row>
    <row r="34" spans="1:10" ht="36.950000000000003" customHeight="1" x14ac:dyDescent="0.2">
      <c r="A34" s="6" t="s">
        <v>59</v>
      </c>
      <c r="B34" s="7" t="s">
        <v>60</v>
      </c>
      <c r="C34" s="7" t="s">
        <v>61</v>
      </c>
      <c r="D34" s="7" t="s">
        <v>62</v>
      </c>
      <c r="E34" s="7" t="s">
        <v>63</v>
      </c>
      <c r="F34" s="7" t="s">
        <v>64</v>
      </c>
      <c r="G34" s="7" t="s">
        <v>65</v>
      </c>
      <c r="H34" s="7" t="s">
        <v>66</v>
      </c>
      <c r="I34" s="7" t="s">
        <v>65</v>
      </c>
      <c r="J34" s="8" t="s">
        <v>67</v>
      </c>
    </row>
    <row r="35" spans="1:10" ht="13.5" customHeight="1" x14ac:dyDescent="0.2">
      <c r="A35" s="9" t="s">
        <v>29</v>
      </c>
      <c r="B35" s="11">
        <f>J8</f>
        <v>0</v>
      </c>
      <c r="C35" s="11">
        <v>0</v>
      </c>
      <c r="D35" s="11">
        <v>0</v>
      </c>
      <c r="E35" s="11">
        <f>SUM(B35:D35)</f>
        <v>0</v>
      </c>
      <c r="F35" s="11">
        <v>0</v>
      </c>
      <c r="G35" s="14" t="e">
        <f>F35/E35</f>
        <v>#DIV/0!</v>
      </c>
      <c r="H35" s="11">
        <v>0</v>
      </c>
      <c r="I35" s="14">
        <f>IF(E35=0,0,H35/E35)</f>
        <v>0</v>
      </c>
      <c r="J35" s="16">
        <f>E35+F35+H35</f>
        <v>0</v>
      </c>
    </row>
    <row r="36" spans="1:10" ht="13.5" customHeight="1" x14ac:dyDescent="0.2">
      <c r="A36" s="17" t="s">
        <v>30</v>
      </c>
      <c r="B36" s="18">
        <f>J9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31</v>
      </c>
      <c r="B37" s="18">
        <f>J10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32</v>
      </c>
      <c r="B38" s="18">
        <f>J11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33</v>
      </c>
      <c r="B39" s="18">
        <f>J12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69</v>
      </c>
      <c r="B40" s="18">
        <f>J13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34</v>
      </c>
      <c r="B41" s="18">
        <f>J14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35</v>
      </c>
      <c r="B42" s="18">
        <f>J15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36</v>
      </c>
      <c r="B43" s="18">
        <f>J16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37</v>
      </c>
      <c r="B44" s="18">
        <f>J17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38</v>
      </c>
      <c r="B45" s="18">
        <f>J18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39</v>
      </c>
      <c r="B46" s="18">
        <f>J19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40</v>
      </c>
      <c r="B47" s="18">
        <f>J20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41</v>
      </c>
      <c r="B48" s="18">
        <f>J21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70</v>
      </c>
      <c r="B49" s="18">
        <f>J22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42</v>
      </c>
      <c r="B50" s="18">
        <f>J23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43</v>
      </c>
      <c r="B51" s="18">
        <f>J24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21" t="s">
        <v>44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1">
        <v>0</v>
      </c>
      <c r="J52" s="26">
        <f>SUM(J35:J51)</f>
        <v>0</v>
      </c>
    </row>
    <row r="53" spans="1:10" ht="13.5" customHeight="1" x14ac:dyDescent="0.2">
      <c r="A53" s="21" t="s">
        <v>45</v>
      </c>
      <c r="B53" s="18"/>
      <c r="C53" s="18"/>
      <c r="D53" s="18"/>
      <c r="E53" s="18"/>
      <c r="F53" s="18"/>
      <c r="G53" s="19"/>
      <c r="H53" s="18"/>
      <c r="I53" s="18"/>
      <c r="J53" s="20"/>
    </row>
    <row r="54" spans="1:10" ht="13.5" customHeight="1" x14ac:dyDescent="0.2">
      <c r="A54" s="17" t="s">
        <v>46</v>
      </c>
      <c r="B54" s="18">
        <f>J27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47</v>
      </c>
      <c r="B55" s="18">
        <f>J28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17" t="s">
        <v>48</v>
      </c>
      <c r="B56" s="18">
        <f>J29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22" t="s">
        <v>44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23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12CFC-D299-4616-8147-FF26112BFB94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71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106113.79</v>
      </c>
      <c r="C8" s="11">
        <v>131031.9</v>
      </c>
      <c r="D8" s="11">
        <v>133926.63</v>
      </c>
      <c r="E8" s="11">
        <v>163284.17000000001</v>
      </c>
      <c r="F8" s="11">
        <f>E8- D8</f>
        <v>29357.540000000008</v>
      </c>
      <c r="G8" s="14">
        <f>(E8- D8)/D8</f>
        <v>0.21920614294558152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19095.189999999999</v>
      </c>
      <c r="C9" s="18">
        <v>9688.18</v>
      </c>
      <c r="D9" s="18">
        <v>31418.68</v>
      </c>
      <c r="E9" s="18">
        <v>55385.57</v>
      </c>
      <c r="F9" s="18">
        <f>E9- D9</f>
        <v>23966.89</v>
      </c>
      <c r="G9" s="19">
        <f>(E9- D9)/D9</f>
        <v>0.76282294482136104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15994.49</v>
      </c>
      <c r="C10" s="18">
        <v>19195.77</v>
      </c>
      <c r="D10" s="18">
        <v>12152.77</v>
      </c>
      <c r="E10" s="18">
        <v>17641.63</v>
      </c>
      <c r="F10" s="18">
        <f>E10- D10</f>
        <v>5488.8600000000006</v>
      </c>
      <c r="G10" s="19">
        <f>(E10- D10)/D10</f>
        <v>0.4516550547735208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169241.93</v>
      </c>
      <c r="C11" s="18">
        <v>104017.67</v>
      </c>
      <c r="D11" s="18">
        <v>67019.34</v>
      </c>
      <c r="E11" s="18">
        <v>147607.67000000001</v>
      </c>
      <c r="F11" s="18">
        <f>E11- D11</f>
        <v>80588.330000000016</v>
      </c>
      <c r="G11" s="19">
        <f>(E11- D11)/D11</f>
        <v>1.2024637962713454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158283.92000000001</v>
      </c>
      <c r="C12" s="18">
        <v>184739.45</v>
      </c>
      <c r="D12" s="18">
        <v>258685.43</v>
      </c>
      <c r="E12" s="18">
        <v>263352.25</v>
      </c>
      <c r="F12" s="18">
        <f>E12- D12</f>
        <v>4666.820000000007</v>
      </c>
      <c r="G12" s="19">
        <f>(E12- D12)/D12</f>
        <v>1.8040521261672941E-2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69</v>
      </c>
      <c r="B13" s="18">
        <v>25132.02</v>
      </c>
      <c r="C13" s="18">
        <v>36379.69</v>
      </c>
      <c r="D13" s="18">
        <v>20864.189999999999</v>
      </c>
      <c r="E13" s="18">
        <v>22290.53</v>
      </c>
      <c r="F13" s="18">
        <f>E13- D13</f>
        <v>1426.3400000000001</v>
      </c>
      <c r="G13" s="19">
        <f>(E13- D13)/D13</f>
        <v>6.8363066095544572E-2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34</v>
      </c>
      <c r="B14" s="18">
        <v>316800.2</v>
      </c>
      <c r="C14" s="18">
        <v>9601.5400000000009</v>
      </c>
      <c r="D14" s="18">
        <v>720.91</v>
      </c>
      <c r="E14" s="18">
        <v>1445.39</v>
      </c>
      <c r="F14" s="18">
        <f>E14- D14</f>
        <v>724.48000000000013</v>
      </c>
      <c r="G14" s="19">
        <f>(E14- D14)/D14</f>
        <v>1.0049520744614449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141118.32999999999</v>
      </c>
      <c r="C15" s="18">
        <v>53316.7</v>
      </c>
      <c r="D15" s="18">
        <v>153873.44</v>
      </c>
      <c r="E15" s="18">
        <v>213261.25</v>
      </c>
      <c r="F15" s="18">
        <f>E15- D15</f>
        <v>59387.81</v>
      </c>
      <c r="G15" s="19">
        <f>(E15- D15)/D15</f>
        <v>0.38595231249785533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36</v>
      </c>
      <c r="B16" s="18">
        <v>16798.5</v>
      </c>
      <c r="C16" s="18">
        <v>17472.53</v>
      </c>
      <c r="D16" s="18">
        <v>24056.09</v>
      </c>
      <c r="E16" s="18">
        <v>21666.98</v>
      </c>
      <c r="F16" s="18">
        <f>E16- D16</f>
        <v>-2389.1100000000006</v>
      </c>
      <c r="G16" s="19">
        <f>(E16- D16)/D16</f>
        <v>-9.9314144567965973E-2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37</v>
      </c>
      <c r="B17" s="18">
        <v>128093.13</v>
      </c>
      <c r="C17" s="18">
        <v>156146.35999999999</v>
      </c>
      <c r="D17" s="18">
        <v>231825.95</v>
      </c>
      <c r="E17" s="18">
        <v>262243.83</v>
      </c>
      <c r="F17" s="18">
        <f>E17- D17</f>
        <v>30417.880000000005</v>
      </c>
      <c r="G17" s="19">
        <f>(E17- D17)/D17</f>
        <v>0.13120998749277207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38</v>
      </c>
      <c r="B18" s="18">
        <v>5370.25</v>
      </c>
      <c r="C18" s="18">
        <v>10938.19</v>
      </c>
      <c r="D18" s="18">
        <v>8885.61</v>
      </c>
      <c r="E18" s="18">
        <v>7262.66</v>
      </c>
      <c r="F18" s="18">
        <f>E18- D18</f>
        <v>-1622.9500000000007</v>
      </c>
      <c r="G18" s="19">
        <f>(E18- D18)/D18</f>
        <v>-0.18264924974199864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39</v>
      </c>
      <c r="B19" s="18">
        <v>81703.070000000007</v>
      </c>
      <c r="C19" s="18">
        <v>109896.51</v>
      </c>
      <c r="D19" s="18">
        <v>132857.35</v>
      </c>
      <c r="E19" s="18">
        <v>139110.19</v>
      </c>
      <c r="F19" s="18">
        <f>E19- D19</f>
        <v>6252.8399999999965</v>
      </c>
      <c r="G19" s="19">
        <f>(E19- D19)/D19</f>
        <v>4.7064313716930199E-2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77</v>
      </c>
      <c r="B20" s="18">
        <v>0</v>
      </c>
      <c r="C20" s="18">
        <v>215.93</v>
      </c>
      <c r="D20" s="18">
        <v>0</v>
      </c>
      <c r="E20" s="18">
        <v>0</v>
      </c>
      <c r="F20" s="18">
        <f>E20- D20</f>
        <v>0</v>
      </c>
      <c r="G20" s="19" t="e">
        <f>(E20- D20)/D20</f>
        <v>#DIV/0!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40</v>
      </c>
      <c r="B21" s="18">
        <v>121440.02</v>
      </c>
      <c r="C21" s="18">
        <v>177049.23</v>
      </c>
      <c r="D21" s="18">
        <v>293382.59999999998</v>
      </c>
      <c r="E21" s="18">
        <v>947113.36</v>
      </c>
      <c r="F21" s="18">
        <f>E21- D21</f>
        <v>653730.76</v>
      </c>
      <c r="G21" s="19">
        <f>(E21- D21)/D21</f>
        <v>2.2282533456312681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41</v>
      </c>
      <c r="B22" s="18">
        <v>35925.19</v>
      </c>
      <c r="C22" s="18">
        <v>29410.29</v>
      </c>
      <c r="D22" s="18">
        <v>33786.25</v>
      </c>
      <c r="E22" s="18">
        <v>49823.56</v>
      </c>
      <c r="F22" s="18">
        <f>E22- D22</f>
        <v>16037.309999999998</v>
      </c>
      <c r="G22" s="19">
        <f>(E22- D22)/D22</f>
        <v>0.47466972511006689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70</v>
      </c>
      <c r="B23" s="18">
        <v>78352.94</v>
      </c>
      <c r="C23" s="18">
        <v>78318.89</v>
      </c>
      <c r="D23" s="18">
        <v>86547.15</v>
      </c>
      <c r="E23" s="18">
        <v>102217.44</v>
      </c>
      <c r="F23" s="18">
        <f>E23- D23</f>
        <v>15670.290000000008</v>
      </c>
      <c r="G23" s="19">
        <f>(E23- D23)/D23</f>
        <v>0.18106072816955854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42</v>
      </c>
      <c r="B24" s="18">
        <v>-119950.5</v>
      </c>
      <c r="C24" s="18">
        <v>-291378.82</v>
      </c>
      <c r="D24" s="18">
        <v>-426818.27</v>
      </c>
      <c r="E24" s="18">
        <v>-299884.83</v>
      </c>
      <c r="F24" s="18">
        <f>E24- D24</f>
        <v>126933.44</v>
      </c>
      <c r="G24" s="19">
        <f>(E24- D24)/D24</f>
        <v>-0.29739457966501759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43</v>
      </c>
      <c r="B25" s="18">
        <v>30925.93</v>
      </c>
      <c r="C25" s="18">
        <v>40356.17</v>
      </c>
      <c r="D25" s="18">
        <v>49450.32</v>
      </c>
      <c r="E25" s="18">
        <v>65619.34</v>
      </c>
      <c r="F25" s="18">
        <f>E25- D25</f>
        <v>16169.019999999997</v>
      </c>
      <c r="G25" s="19">
        <f>(E25- D25)/D25</f>
        <v>0.32697503271970729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44</v>
      </c>
      <c r="B26" s="24">
        <f>SUM(B8:B25)</f>
        <v>1330438.3999999999</v>
      </c>
      <c r="C26" s="24">
        <f>SUM(C8:C25)</f>
        <v>876396.17999999982</v>
      </c>
      <c r="D26" s="24">
        <f>SUM(D8:D25)</f>
        <v>1112634.4399999997</v>
      </c>
      <c r="E26" s="24">
        <f>SUM(E8:E25)</f>
        <v>2179440.9899999998</v>
      </c>
      <c r="F26" s="24">
        <f>SUM(F8:F25)</f>
        <v>1066806.55</v>
      </c>
      <c r="G26" s="25">
        <f>(E26- D26)/D26</f>
        <v>0.95881136844910209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45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46</v>
      </c>
      <c r="B28" s="18">
        <v>287891.96999999997</v>
      </c>
      <c r="C28" s="18">
        <v>288266</v>
      </c>
      <c r="D28" s="18">
        <v>290559.99</v>
      </c>
      <c r="E28" s="18">
        <v>1081800.8600000001</v>
      </c>
      <c r="F28" s="18">
        <f>E28- D28</f>
        <v>791240.87000000011</v>
      </c>
      <c r="G28" s="19">
        <f>(E28- D28)/D28</f>
        <v>2.723158374282709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47</v>
      </c>
      <c r="B29" s="18">
        <v>1042546.43</v>
      </c>
      <c r="C29" s="18">
        <v>588130.18000000005</v>
      </c>
      <c r="D29" s="18">
        <v>822074.45</v>
      </c>
      <c r="E29" s="18">
        <v>1097640.1299999999</v>
      </c>
      <c r="F29" s="18">
        <f>E29- D29</f>
        <v>275565.67999999993</v>
      </c>
      <c r="G29" s="19">
        <f>(E29- D29)/D29</f>
        <v>0.33520769317182886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48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44</v>
      </c>
      <c r="B31" s="27">
        <f>SUM(B28:B30)</f>
        <v>1330438.3999999999</v>
      </c>
      <c r="C31" s="27">
        <f>SUM(C28:C30)</f>
        <v>876396.18</v>
      </c>
      <c r="D31" s="27">
        <f>SUM(D28:D30)</f>
        <v>1112634.44</v>
      </c>
      <c r="E31" s="27">
        <f>SUM(E28:E30)</f>
        <v>2179440.9900000002</v>
      </c>
      <c r="F31" s="27">
        <f>SUM(F28:F30)</f>
        <v>1066806.55</v>
      </c>
      <c r="G31" s="28">
        <f>(E31- D31)/D31</f>
        <v>0.95881136844910209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49</v>
      </c>
      <c r="B34" s="3" t="s">
        <v>50</v>
      </c>
      <c r="C34" s="3" t="s">
        <v>51</v>
      </c>
      <c r="D34" s="3" t="s">
        <v>52</v>
      </c>
      <c r="E34" s="3" t="s">
        <v>53</v>
      </c>
      <c r="F34" s="3" t="s">
        <v>54</v>
      </c>
      <c r="G34" s="3" t="s">
        <v>55</v>
      </c>
      <c r="H34" s="3" t="s">
        <v>56</v>
      </c>
      <c r="I34" s="3" t="s">
        <v>57</v>
      </c>
      <c r="J34" s="3" t="s">
        <v>58</v>
      </c>
    </row>
    <row r="35" spans="1:10" ht="36.950000000000003" customHeight="1" x14ac:dyDescent="0.2">
      <c r="A35" s="6" t="s">
        <v>59</v>
      </c>
      <c r="B35" s="7" t="s">
        <v>60</v>
      </c>
      <c r="C35" s="7" t="s">
        <v>61</v>
      </c>
      <c r="D35" s="7" t="s">
        <v>62</v>
      </c>
      <c r="E35" s="7" t="s">
        <v>63</v>
      </c>
      <c r="F35" s="7" t="s">
        <v>64</v>
      </c>
      <c r="G35" s="7" t="s">
        <v>65</v>
      </c>
      <c r="H35" s="7" t="s">
        <v>66</v>
      </c>
      <c r="I35" s="7" t="s">
        <v>65</v>
      </c>
      <c r="J35" s="8" t="s">
        <v>67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30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33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69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34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35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36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37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38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39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77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40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41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70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42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43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44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45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46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47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48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44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37B85-DBE2-4C74-8037-BE40E170A42B}">
  <dimension ref="A1:J31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71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72</v>
      </c>
      <c r="B8" s="11">
        <v>0</v>
      </c>
      <c r="C8" s="11">
        <v>0</v>
      </c>
      <c r="D8" s="11">
        <v>0</v>
      </c>
      <c r="E8" s="11">
        <v>500</v>
      </c>
      <c r="F8" s="11">
        <f>E8- D8</f>
        <v>500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73</v>
      </c>
      <c r="B9" s="18">
        <v>213636.5</v>
      </c>
      <c r="C9" s="18">
        <v>314849.17</v>
      </c>
      <c r="D9" s="18">
        <v>261820.39</v>
      </c>
      <c r="E9" s="18">
        <v>232051.7</v>
      </c>
      <c r="F9" s="18">
        <f>E9- D9</f>
        <v>-29768.690000000002</v>
      </c>
      <c r="G9" s="19">
        <f>(E9- D9)/D9</f>
        <v>-0.11369889869921895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74</v>
      </c>
      <c r="B10" s="18">
        <v>1775400</v>
      </c>
      <c r="C10" s="18">
        <v>11242.95</v>
      </c>
      <c r="D10" s="18">
        <v>1811800</v>
      </c>
      <c r="E10" s="18">
        <v>2177091.5699999998</v>
      </c>
      <c r="F10" s="18">
        <f>E10- D10</f>
        <v>365291.56999999983</v>
      </c>
      <c r="G10" s="19">
        <f>(E10- D10)/D10</f>
        <v>0.20161804283033438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75</v>
      </c>
      <c r="B11" s="18">
        <v>0</v>
      </c>
      <c r="C11" s="18">
        <v>1747400</v>
      </c>
      <c r="D11" s="18">
        <v>0</v>
      </c>
      <c r="E11" s="18">
        <v>0</v>
      </c>
      <c r="F11" s="18">
        <f>E11- D11</f>
        <v>0</v>
      </c>
      <c r="G11" s="19" t="e">
        <f>(E11- D11)/D11</f>
        <v>#DIV/0!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21" t="s">
        <v>44</v>
      </c>
      <c r="B12" s="24">
        <f>SUM(B8:B11)</f>
        <v>1989036.5</v>
      </c>
      <c r="C12" s="24">
        <f>SUM(C8:C11)</f>
        <v>2073492.12</v>
      </c>
      <c r="D12" s="24">
        <f>SUM(D8:D11)</f>
        <v>2073620.3900000001</v>
      </c>
      <c r="E12" s="24">
        <f>SUM(E8:E11)</f>
        <v>2409643.27</v>
      </c>
      <c r="F12" s="24">
        <f>SUM(F8:F11)</f>
        <v>336022.87999999983</v>
      </c>
      <c r="G12" s="25">
        <f>(E12- D12)/D12</f>
        <v>0.16204647756188387</v>
      </c>
      <c r="H12" s="24">
        <f>SUM(H8:H11)</f>
        <v>0</v>
      </c>
      <c r="I12" s="11">
        <v>0</v>
      </c>
      <c r="J12" s="26">
        <f>SUM(J8:J11)</f>
        <v>0</v>
      </c>
    </row>
    <row r="13" spans="1:10" ht="16.5" customHeight="1" x14ac:dyDescent="0.2">
      <c r="A13" s="21" t="s">
        <v>45</v>
      </c>
      <c r="B13" s="18"/>
      <c r="C13" s="18"/>
      <c r="D13" s="18"/>
      <c r="E13" s="18"/>
      <c r="F13" s="18"/>
      <c r="G13" s="19"/>
      <c r="H13" s="18"/>
      <c r="I13" s="18"/>
      <c r="J13" s="20"/>
    </row>
    <row r="14" spans="1:10" ht="13.5" customHeight="1" x14ac:dyDescent="0.2">
      <c r="A14" s="17" t="s">
        <v>46</v>
      </c>
      <c r="B14" s="18">
        <v>902400</v>
      </c>
      <c r="C14" s="18">
        <v>874400</v>
      </c>
      <c r="D14" s="18">
        <v>938800</v>
      </c>
      <c r="E14" s="18">
        <v>1275600</v>
      </c>
      <c r="F14" s="18">
        <f>E14- D14</f>
        <v>336800</v>
      </c>
      <c r="G14" s="19">
        <f>(E14- D14)/D14</f>
        <v>0.3587558585428206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47</v>
      </c>
      <c r="B15" s="18">
        <v>1086636.5</v>
      </c>
      <c r="C15" s="18">
        <v>1199092.1200000001</v>
      </c>
      <c r="D15" s="18">
        <v>1134820.3899999999</v>
      </c>
      <c r="E15" s="18">
        <v>1134043.27</v>
      </c>
      <c r="F15" s="18">
        <f>E15- D15</f>
        <v>-777.11999999987893</v>
      </c>
      <c r="G15" s="19">
        <f>(E15- D15)/D15</f>
        <v>-6.8479559130928114E-4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48</v>
      </c>
      <c r="B16" s="18">
        <v>0</v>
      </c>
      <c r="C16" s="18">
        <v>0</v>
      </c>
      <c r="D16" s="18">
        <v>0</v>
      </c>
      <c r="E16" s="18">
        <v>0</v>
      </c>
      <c r="F16" s="18">
        <f>E16- D16</f>
        <v>0</v>
      </c>
      <c r="G16" s="19" t="e">
        <f>(E16- D16)/D16</f>
        <v>#DIV/0!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22" t="s">
        <v>44</v>
      </c>
      <c r="B17" s="27">
        <f>SUM(B14:B16)</f>
        <v>1989036.5</v>
      </c>
      <c r="C17" s="27">
        <f>SUM(C14:C16)</f>
        <v>2073492.12</v>
      </c>
      <c r="D17" s="27">
        <f>SUM(D14:D16)</f>
        <v>2073620.39</v>
      </c>
      <c r="E17" s="27">
        <f>SUM(E14:E16)</f>
        <v>2409643.27</v>
      </c>
      <c r="F17" s="27">
        <f>SUM(F14:F16)</f>
        <v>336022.88000000012</v>
      </c>
      <c r="G17" s="28">
        <f>(E17- D17)/D17</f>
        <v>0.16204647756188401</v>
      </c>
      <c r="H17" s="27">
        <f>SUM(H14:H16)</f>
        <v>0</v>
      </c>
      <c r="I17" s="23">
        <v>0</v>
      </c>
      <c r="J17" s="29">
        <f>SUM(J14:J16)</f>
        <v>0</v>
      </c>
    </row>
    <row r="20" spans="1:10" ht="13.5" customHeight="1" x14ac:dyDescent="0.2">
      <c r="A20" s="3" t="s">
        <v>49</v>
      </c>
      <c r="B20" s="3" t="s">
        <v>50</v>
      </c>
      <c r="C20" s="3" t="s">
        <v>51</v>
      </c>
      <c r="D20" s="3" t="s">
        <v>52</v>
      </c>
      <c r="E20" s="3" t="s">
        <v>53</v>
      </c>
      <c r="F20" s="3" t="s">
        <v>54</v>
      </c>
      <c r="G20" s="3" t="s">
        <v>55</v>
      </c>
      <c r="H20" s="3" t="s">
        <v>56</v>
      </c>
      <c r="I20" s="3" t="s">
        <v>57</v>
      </c>
      <c r="J20" s="3" t="s">
        <v>58</v>
      </c>
    </row>
    <row r="21" spans="1:10" ht="36.950000000000003" customHeight="1" x14ac:dyDescent="0.2">
      <c r="A21" s="6" t="s">
        <v>76</v>
      </c>
      <c r="B21" s="7" t="s">
        <v>60</v>
      </c>
      <c r="C21" s="7" t="s">
        <v>61</v>
      </c>
      <c r="D21" s="7" t="s">
        <v>62</v>
      </c>
      <c r="E21" s="7" t="s">
        <v>63</v>
      </c>
      <c r="F21" s="7" t="s">
        <v>64</v>
      </c>
      <c r="G21" s="7" t="s">
        <v>65</v>
      </c>
      <c r="H21" s="7" t="s">
        <v>66</v>
      </c>
      <c r="I21" s="7" t="s">
        <v>65</v>
      </c>
      <c r="J21" s="8" t="s">
        <v>67</v>
      </c>
    </row>
    <row r="22" spans="1:10" ht="13.5" customHeight="1" x14ac:dyDescent="0.2">
      <c r="A22" s="9" t="s">
        <v>72</v>
      </c>
      <c r="B22" s="11">
        <f>J8</f>
        <v>0</v>
      </c>
      <c r="C22" s="11">
        <v>0</v>
      </c>
      <c r="D22" s="11">
        <v>0</v>
      </c>
      <c r="E22" s="11">
        <f>SUM(B22:D22)</f>
        <v>0</v>
      </c>
      <c r="F22" s="11">
        <v>0</v>
      </c>
      <c r="G22" s="14" t="e">
        <f>F22/E22</f>
        <v>#DIV/0!</v>
      </c>
      <c r="H22" s="11">
        <v>0</v>
      </c>
      <c r="I22" s="14">
        <f>IF(E22=0,0,H22/E22)</f>
        <v>0</v>
      </c>
      <c r="J22" s="16">
        <f>E22+F22+H22</f>
        <v>0</v>
      </c>
    </row>
    <row r="23" spans="1:10" ht="13.5" customHeight="1" x14ac:dyDescent="0.2">
      <c r="A23" s="17" t="s">
        <v>73</v>
      </c>
      <c r="B23" s="18">
        <f>J9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74</v>
      </c>
      <c r="B24" s="18">
        <f>J10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75</v>
      </c>
      <c r="B25" s="18">
        <f>J11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21" t="s">
        <v>44</v>
      </c>
      <c r="B26" s="24">
        <f>SUM(B22:B25)</f>
        <v>0</v>
      </c>
      <c r="C26" s="24">
        <f>SUM(C22:C25)</f>
        <v>0</v>
      </c>
      <c r="D26" s="24">
        <f>SUM(D22:D25)</f>
        <v>0</v>
      </c>
      <c r="E26" s="24">
        <f>SUM(E22:E25)</f>
        <v>0</v>
      </c>
      <c r="F26" s="24">
        <f>SUM(F22:F25)</f>
        <v>0</v>
      </c>
      <c r="G26" s="25" t="e">
        <f>F26/E26</f>
        <v>#DIV/0!</v>
      </c>
      <c r="H26" s="24">
        <f>SUM(H22:H25)</f>
        <v>0</v>
      </c>
      <c r="I26" s="11">
        <v>0</v>
      </c>
      <c r="J26" s="26">
        <f>SUM(J22:J25)</f>
        <v>0</v>
      </c>
    </row>
    <row r="27" spans="1:10" ht="13.5" customHeight="1" x14ac:dyDescent="0.2">
      <c r="A27" s="21" t="s">
        <v>45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46</v>
      </c>
      <c r="B28" s="18">
        <f>J14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17" t="s">
        <v>47</v>
      </c>
      <c r="B29" s="18">
        <f>J15</f>
        <v>0</v>
      </c>
      <c r="C29" s="18">
        <v>0</v>
      </c>
      <c r="D29" s="18">
        <v>0</v>
      </c>
      <c r="E29" s="18">
        <f>SUM(B29:D29)</f>
        <v>0</v>
      </c>
      <c r="F29" s="18">
        <v>0</v>
      </c>
      <c r="G29" s="19" t="e">
        <f>F29/E29</f>
        <v>#DIV/0!</v>
      </c>
      <c r="H29" s="18">
        <v>0</v>
      </c>
      <c r="I29" s="19">
        <f>IF(E29=0,0,H29/E29)</f>
        <v>0</v>
      </c>
      <c r="J29" s="20">
        <f>E29+F29+H29</f>
        <v>0</v>
      </c>
    </row>
    <row r="30" spans="1:10" ht="13.5" customHeight="1" x14ac:dyDescent="0.2">
      <c r="A30" s="17" t="s">
        <v>48</v>
      </c>
      <c r="B30" s="18">
        <f>J16</f>
        <v>0</v>
      </c>
      <c r="C30" s="18">
        <v>0</v>
      </c>
      <c r="D30" s="18">
        <v>0</v>
      </c>
      <c r="E30" s="18">
        <f>SUM(B30:D30)</f>
        <v>0</v>
      </c>
      <c r="F30" s="18">
        <v>0</v>
      </c>
      <c r="G30" s="19" t="e">
        <f>F30/E30</f>
        <v>#DIV/0!</v>
      </c>
      <c r="H30" s="18">
        <v>0</v>
      </c>
      <c r="I30" s="19">
        <f>IF(E30=0,0,H30/E30)</f>
        <v>0</v>
      </c>
      <c r="J30" s="20">
        <f>E30+F30+H30</f>
        <v>0</v>
      </c>
    </row>
    <row r="31" spans="1:10" ht="13.5" customHeight="1" x14ac:dyDescent="0.2">
      <c r="A31" s="22" t="s">
        <v>44</v>
      </c>
      <c r="B31" s="27">
        <f>SUM(B28:B30)</f>
        <v>0</v>
      </c>
      <c r="C31" s="27">
        <f>SUM(C28:C30)</f>
        <v>0</v>
      </c>
      <c r="D31" s="27">
        <f>SUM(D28:D30)</f>
        <v>0</v>
      </c>
      <c r="E31" s="27">
        <f>SUM(E28:E30)</f>
        <v>0</v>
      </c>
      <c r="F31" s="27">
        <f>SUM(F28:F30)</f>
        <v>0</v>
      </c>
      <c r="G31" s="28" t="e">
        <f>F31/E31</f>
        <v>#DIV/0!</v>
      </c>
      <c r="H31" s="27">
        <f>SUM(H28:H30)</f>
        <v>0</v>
      </c>
      <c r="I31" s="23">
        <v>0</v>
      </c>
      <c r="J31" s="29">
        <f>SUM(J28:J30)</f>
        <v>0</v>
      </c>
    </row>
  </sheetData>
  <mergeCells count="1">
    <mergeCell ref="F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3525F-1CDC-450C-BC28-ED0C40586F4F}">
  <dimension ref="A1:J5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68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344157.28</v>
      </c>
      <c r="C8" s="11">
        <v>385907.92</v>
      </c>
      <c r="D8" s="11">
        <v>379280.8</v>
      </c>
      <c r="E8" s="11">
        <v>449626.24</v>
      </c>
      <c r="F8" s="11">
        <f>E8- D8</f>
        <v>70345.440000000002</v>
      </c>
      <c r="G8" s="14">
        <f>(E8- D8)/D8</f>
        <v>0.18547060647414793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88141.27</v>
      </c>
      <c r="C9" s="18">
        <v>80491.009999999995</v>
      </c>
      <c r="D9" s="18">
        <v>34749.29</v>
      </c>
      <c r="E9" s="18">
        <v>52388.34</v>
      </c>
      <c r="F9" s="18">
        <f>E9- D9</f>
        <v>17639.049999999996</v>
      </c>
      <c r="G9" s="19">
        <f>(E9- D9)/D9</f>
        <v>0.50760893244149718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26073.15</v>
      </c>
      <c r="C10" s="18">
        <v>9435.68</v>
      </c>
      <c r="D10" s="18">
        <v>29810.82</v>
      </c>
      <c r="E10" s="18">
        <v>35518.47</v>
      </c>
      <c r="F10" s="18">
        <f>E10- D10</f>
        <v>5707.6500000000015</v>
      </c>
      <c r="G10" s="19">
        <f>(E10- D10)/D10</f>
        <v>0.19146236165258124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164952.65</v>
      </c>
      <c r="C11" s="18">
        <v>121830.27</v>
      </c>
      <c r="D11" s="18">
        <v>132229.43</v>
      </c>
      <c r="E11" s="18">
        <v>71307.02</v>
      </c>
      <c r="F11" s="18">
        <f>E11- D11</f>
        <v>-60922.409999999989</v>
      </c>
      <c r="G11" s="19">
        <f>(E11- D11)/D11</f>
        <v>-0.46073260695444268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419136.48</v>
      </c>
      <c r="C12" s="18">
        <v>588686.93000000005</v>
      </c>
      <c r="D12" s="18">
        <v>622076.25</v>
      </c>
      <c r="E12" s="18">
        <v>589189.31999999995</v>
      </c>
      <c r="F12" s="18">
        <f>E12- D12</f>
        <v>-32886.930000000051</v>
      </c>
      <c r="G12" s="19">
        <f>(E12- D12)/D12</f>
        <v>-5.2866397005190364E-2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69</v>
      </c>
      <c r="B13" s="18">
        <v>4905.28</v>
      </c>
      <c r="C13" s="18">
        <v>15920.21</v>
      </c>
      <c r="D13" s="18">
        <v>16460.740000000002</v>
      </c>
      <c r="E13" s="18">
        <v>16586.05</v>
      </c>
      <c r="F13" s="18">
        <f>E13- D13</f>
        <v>125.30999999999767</v>
      </c>
      <c r="G13" s="19">
        <f>(E13- D13)/D13</f>
        <v>7.612658969159203E-3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34</v>
      </c>
      <c r="B14" s="18">
        <v>324847.78999999998</v>
      </c>
      <c r="C14" s="18">
        <v>450396.28</v>
      </c>
      <c r="D14" s="18">
        <v>240094.66</v>
      </c>
      <c r="E14" s="18">
        <v>246667.16</v>
      </c>
      <c r="F14" s="18">
        <f>E14- D14</f>
        <v>6572.5</v>
      </c>
      <c r="G14" s="19">
        <f>(E14- D14)/D14</f>
        <v>2.7374619660428933E-2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114951.74</v>
      </c>
      <c r="C15" s="18">
        <v>54084.43</v>
      </c>
      <c r="D15" s="18">
        <v>83082.559999999998</v>
      </c>
      <c r="E15" s="18">
        <v>131199.35</v>
      </c>
      <c r="F15" s="18">
        <f>E15- D15</f>
        <v>48116.790000000008</v>
      </c>
      <c r="G15" s="19">
        <f>(E15- D15)/D15</f>
        <v>0.57914428732094925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36</v>
      </c>
      <c r="B16" s="18">
        <v>13837.9</v>
      </c>
      <c r="C16" s="18">
        <v>11178.66</v>
      </c>
      <c r="D16" s="18">
        <v>14011.54</v>
      </c>
      <c r="E16" s="18">
        <v>30845.01</v>
      </c>
      <c r="F16" s="18">
        <f>E16- D16</f>
        <v>16833.469999999998</v>
      </c>
      <c r="G16" s="19">
        <f>(E16- D16)/D16</f>
        <v>1.2014004170847741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37</v>
      </c>
      <c r="B17" s="18">
        <v>3897.26</v>
      </c>
      <c r="C17" s="18">
        <v>4000.44</v>
      </c>
      <c r="D17" s="18">
        <v>6967.08</v>
      </c>
      <c r="E17" s="18">
        <v>4859.13</v>
      </c>
      <c r="F17" s="18">
        <f>E17- D17</f>
        <v>-2107.9499999999998</v>
      </c>
      <c r="G17" s="19">
        <f>(E17- D17)/D17</f>
        <v>-0.30255860417850805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38</v>
      </c>
      <c r="B18" s="18">
        <v>48057.95</v>
      </c>
      <c r="C18" s="18">
        <v>42506.7</v>
      </c>
      <c r="D18" s="18">
        <v>58579.7</v>
      </c>
      <c r="E18" s="18">
        <v>90525.39</v>
      </c>
      <c r="F18" s="18">
        <f>E18- D18</f>
        <v>31945.690000000002</v>
      </c>
      <c r="G18" s="19">
        <f>(E18- D18)/D18</f>
        <v>0.54533720725780443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39</v>
      </c>
      <c r="B19" s="18">
        <v>3308.18</v>
      </c>
      <c r="C19" s="18">
        <v>1478.42</v>
      </c>
      <c r="D19" s="18">
        <v>1383</v>
      </c>
      <c r="E19" s="18">
        <v>3156.15</v>
      </c>
      <c r="F19" s="18">
        <f>E19- D19</f>
        <v>1773.15</v>
      </c>
      <c r="G19" s="19">
        <f>(E19- D19)/D19</f>
        <v>1.2821041214750544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40</v>
      </c>
      <c r="B20" s="18">
        <v>6864.75</v>
      </c>
      <c r="C20" s="18">
        <v>6036.59</v>
      </c>
      <c r="D20" s="18">
        <v>5542.15</v>
      </c>
      <c r="E20" s="18">
        <v>7543.1</v>
      </c>
      <c r="F20" s="18">
        <f>E20- D20</f>
        <v>2000.9500000000007</v>
      </c>
      <c r="G20" s="19">
        <f>(E20- D20)/D20</f>
        <v>0.3610421948160914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23586.73</v>
      </c>
      <c r="C21" s="18">
        <v>22759.5</v>
      </c>
      <c r="D21" s="18">
        <v>22006.560000000001</v>
      </c>
      <c r="E21" s="18">
        <v>41522.81</v>
      </c>
      <c r="F21" s="18">
        <f>E21- D21</f>
        <v>19516.249999999996</v>
      </c>
      <c r="G21" s="19">
        <f>(E21- D21)/D21</f>
        <v>0.88683783380955472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70</v>
      </c>
      <c r="B22" s="18">
        <v>8144.06</v>
      </c>
      <c r="C22" s="18">
        <v>11915.13</v>
      </c>
      <c r="D22" s="18">
        <v>13359.47</v>
      </c>
      <c r="E22" s="18">
        <v>15174.93</v>
      </c>
      <c r="F22" s="18">
        <f>E22- D22</f>
        <v>1815.4600000000009</v>
      </c>
      <c r="G22" s="19">
        <f>(E22- D22)/D22</f>
        <v>0.13589311552030139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42</v>
      </c>
      <c r="B23" s="18">
        <v>288296.90000000002</v>
      </c>
      <c r="C23" s="18">
        <v>243161.71</v>
      </c>
      <c r="D23" s="18">
        <v>207010.06</v>
      </c>
      <c r="E23" s="18">
        <v>274473.83</v>
      </c>
      <c r="F23" s="18">
        <f>E23- D23</f>
        <v>67463.770000000019</v>
      </c>
      <c r="G23" s="19">
        <f>(E23- D23)/D23</f>
        <v>0.3258960941318505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43</v>
      </c>
      <c r="B24" s="18">
        <v>417292.54</v>
      </c>
      <c r="C24" s="18">
        <v>461505.44</v>
      </c>
      <c r="D24" s="18">
        <v>374019.2</v>
      </c>
      <c r="E24" s="18">
        <v>385918.74</v>
      </c>
      <c r="F24" s="18">
        <f>E24- D24</f>
        <v>11899.539999999979</v>
      </c>
      <c r="G24" s="19">
        <f>(E24- D24)/D24</f>
        <v>3.1815318571880746E-2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21" t="s">
        <v>44</v>
      </c>
      <c r="B25" s="24">
        <f>SUM(B8:B24)</f>
        <v>2300451.91</v>
      </c>
      <c r="C25" s="24">
        <f>SUM(C8:C24)</f>
        <v>2511295.3199999998</v>
      </c>
      <c r="D25" s="24">
        <f>SUM(D8:D24)</f>
        <v>2240663.31</v>
      </c>
      <c r="E25" s="24">
        <f>SUM(E8:E24)</f>
        <v>2446501.04</v>
      </c>
      <c r="F25" s="24">
        <f>SUM(F8:F24)</f>
        <v>205837.72999999995</v>
      </c>
      <c r="G25" s="25">
        <f>(E25- D25)/D25</f>
        <v>9.1864640743369863E-2</v>
      </c>
      <c r="H25" s="24">
        <f>SUM(H8:H24)</f>
        <v>0</v>
      </c>
      <c r="I25" s="11">
        <v>0</v>
      </c>
      <c r="J25" s="26">
        <f>SUM(J8:J24)</f>
        <v>0</v>
      </c>
    </row>
    <row r="26" spans="1:10" ht="16.5" customHeight="1" x14ac:dyDescent="0.2">
      <c r="A26" s="21" t="s">
        <v>45</v>
      </c>
      <c r="B26" s="18"/>
      <c r="C26" s="18"/>
      <c r="D26" s="18"/>
      <c r="E26" s="18"/>
      <c r="F26" s="18"/>
      <c r="G26" s="19"/>
      <c r="H26" s="18"/>
      <c r="I26" s="18"/>
      <c r="J26" s="20"/>
    </row>
    <row r="27" spans="1:10" ht="13.5" customHeight="1" x14ac:dyDescent="0.2">
      <c r="A27" s="17" t="s">
        <v>46</v>
      </c>
      <c r="B27" s="18">
        <v>286200</v>
      </c>
      <c r="C27" s="18">
        <v>260796.64</v>
      </c>
      <c r="D27" s="18">
        <v>282403.20000000001</v>
      </c>
      <c r="E27" s="18">
        <v>284160.42</v>
      </c>
      <c r="F27" s="18">
        <f>E27- D27</f>
        <v>1757.2199999999721</v>
      </c>
      <c r="G27" s="19">
        <f>(E27- D27)/D27</f>
        <v>6.2223799163747861E-3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47</v>
      </c>
      <c r="B28" s="18">
        <v>514492.43</v>
      </c>
      <c r="C28" s="18">
        <v>570466.18999999994</v>
      </c>
      <c r="D28" s="18">
        <v>462578.9</v>
      </c>
      <c r="E28" s="18">
        <v>508807.87</v>
      </c>
      <c r="F28" s="18">
        <f>E28- D28</f>
        <v>46228.969999999972</v>
      </c>
      <c r="G28" s="19">
        <f>(E28- D28)/D28</f>
        <v>9.9937480935684636E-2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48</v>
      </c>
      <c r="B29" s="18">
        <v>0</v>
      </c>
      <c r="C29" s="18">
        <v>0</v>
      </c>
      <c r="D29" s="18">
        <v>0</v>
      </c>
      <c r="E29" s="18">
        <v>0</v>
      </c>
      <c r="F29" s="18">
        <f>E29- D29</f>
        <v>0</v>
      </c>
      <c r="G29" s="19" t="e">
        <f>(E29- D29)/D29</f>
        <v>#DIV/0!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22" t="s">
        <v>44</v>
      </c>
      <c r="B30" s="27">
        <f>SUM(B27:B29)</f>
        <v>800692.42999999993</v>
      </c>
      <c r="C30" s="27">
        <f>SUM(C27:C29)</f>
        <v>831262.83</v>
      </c>
      <c r="D30" s="27">
        <f>SUM(D27:D29)</f>
        <v>744982.10000000009</v>
      </c>
      <c r="E30" s="27">
        <f>SUM(E27:E29)</f>
        <v>792968.29</v>
      </c>
      <c r="F30" s="27">
        <f>SUM(F27:F29)</f>
        <v>47986.189999999944</v>
      </c>
      <c r="G30" s="28">
        <f>(E30- D30)/D30</f>
        <v>6.4412540918768302E-2</v>
      </c>
      <c r="H30" s="27">
        <f>SUM(H27:H29)</f>
        <v>0</v>
      </c>
      <c r="I30" s="23">
        <v>0</v>
      </c>
      <c r="J30" s="29">
        <f>SUM(J27:J29)</f>
        <v>0</v>
      </c>
    </row>
    <row r="33" spans="1:10" ht="13.5" customHeight="1" x14ac:dyDescent="0.2">
      <c r="A33" s="3" t="s">
        <v>49</v>
      </c>
      <c r="B33" s="3" t="s">
        <v>50</v>
      </c>
      <c r="C33" s="3" t="s">
        <v>51</v>
      </c>
      <c r="D33" s="3" t="s">
        <v>52</v>
      </c>
      <c r="E33" s="3" t="s">
        <v>53</v>
      </c>
      <c r="F33" s="3" t="s">
        <v>54</v>
      </c>
      <c r="G33" s="3" t="s">
        <v>55</v>
      </c>
      <c r="H33" s="3" t="s">
        <v>56</v>
      </c>
      <c r="I33" s="3" t="s">
        <v>57</v>
      </c>
      <c r="J33" s="3" t="s">
        <v>58</v>
      </c>
    </row>
    <row r="34" spans="1:10" ht="36.950000000000003" customHeight="1" x14ac:dyDescent="0.2">
      <c r="A34" s="6" t="s">
        <v>59</v>
      </c>
      <c r="B34" s="7" t="s">
        <v>60</v>
      </c>
      <c r="C34" s="7" t="s">
        <v>61</v>
      </c>
      <c r="D34" s="7" t="s">
        <v>62</v>
      </c>
      <c r="E34" s="7" t="s">
        <v>63</v>
      </c>
      <c r="F34" s="7" t="s">
        <v>64</v>
      </c>
      <c r="G34" s="7" t="s">
        <v>65</v>
      </c>
      <c r="H34" s="7" t="s">
        <v>66</v>
      </c>
      <c r="I34" s="7" t="s">
        <v>65</v>
      </c>
      <c r="J34" s="8" t="s">
        <v>67</v>
      </c>
    </row>
    <row r="35" spans="1:10" ht="13.5" customHeight="1" x14ac:dyDescent="0.2">
      <c r="A35" s="9" t="s">
        <v>29</v>
      </c>
      <c r="B35" s="11">
        <f>J8</f>
        <v>0</v>
      </c>
      <c r="C35" s="11">
        <v>0</v>
      </c>
      <c r="D35" s="11">
        <v>0</v>
      </c>
      <c r="E35" s="11">
        <f>SUM(B35:D35)</f>
        <v>0</v>
      </c>
      <c r="F35" s="11">
        <v>0</v>
      </c>
      <c r="G35" s="14" t="e">
        <f>F35/E35</f>
        <v>#DIV/0!</v>
      </c>
      <c r="H35" s="11">
        <v>0</v>
      </c>
      <c r="I35" s="14">
        <f>IF(E35=0,0,H35/E35)</f>
        <v>0</v>
      </c>
      <c r="J35" s="16">
        <f>E35+F35+H35</f>
        <v>0</v>
      </c>
    </row>
    <row r="36" spans="1:10" ht="13.5" customHeight="1" x14ac:dyDescent="0.2">
      <c r="A36" s="17" t="s">
        <v>30</v>
      </c>
      <c r="B36" s="18">
        <f>J9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31</v>
      </c>
      <c r="B37" s="18">
        <f>J10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32</v>
      </c>
      <c r="B38" s="18">
        <f>J11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33</v>
      </c>
      <c r="B39" s="18">
        <f>J12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69</v>
      </c>
      <c r="B40" s="18">
        <f>J13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34</v>
      </c>
      <c r="B41" s="18">
        <f>J14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35</v>
      </c>
      <c r="B42" s="18">
        <f>J15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36</v>
      </c>
      <c r="B43" s="18">
        <f>J16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37</v>
      </c>
      <c r="B44" s="18">
        <f>J17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38</v>
      </c>
      <c r="B45" s="18">
        <f>J18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39</v>
      </c>
      <c r="B46" s="18">
        <f>J19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40</v>
      </c>
      <c r="B47" s="18">
        <f>J20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41</v>
      </c>
      <c r="B48" s="18">
        <f>J21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70</v>
      </c>
      <c r="B49" s="18">
        <f>J22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42</v>
      </c>
      <c r="B50" s="18">
        <f>J23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43</v>
      </c>
      <c r="B51" s="18">
        <f>J24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21" t="s">
        <v>44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1">
        <v>0</v>
      </c>
      <c r="J52" s="26">
        <f>SUM(J35:J51)</f>
        <v>0</v>
      </c>
    </row>
    <row r="53" spans="1:10" ht="13.5" customHeight="1" x14ac:dyDescent="0.2">
      <c r="A53" s="21" t="s">
        <v>45</v>
      </c>
      <c r="B53" s="18"/>
      <c r="C53" s="18"/>
      <c r="D53" s="18"/>
      <c r="E53" s="18"/>
      <c r="F53" s="18"/>
      <c r="G53" s="19"/>
      <c r="H53" s="18"/>
      <c r="I53" s="18"/>
      <c r="J53" s="20"/>
    </row>
    <row r="54" spans="1:10" ht="13.5" customHeight="1" x14ac:dyDescent="0.2">
      <c r="A54" s="17" t="s">
        <v>46</v>
      </c>
      <c r="B54" s="18">
        <f>J27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47</v>
      </c>
      <c r="B55" s="18">
        <f>J28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17" t="s">
        <v>48</v>
      </c>
      <c r="B56" s="18">
        <f>J29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22" t="s">
        <v>44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23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1C6E6-C78D-4BF3-A07E-B16C9838CADD}">
  <dimension ref="A1:J53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222.81</v>
      </c>
      <c r="C8" s="11">
        <v>879.29</v>
      </c>
      <c r="D8" s="11">
        <v>171</v>
      </c>
      <c r="E8" s="11">
        <v>120</v>
      </c>
      <c r="F8" s="11">
        <f>E8- D8</f>
        <v>-51</v>
      </c>
      <c r="G8" s="14">
        <f>(E8- D8)/D8</f>
        <v>-0.2982456140350877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0</v>
      </c>
      <c r="C9" s="18">
        <v>0</v>
      </c>
      <c r="D9" s="18">
        <v>371.31</v>
      </c>
      <c r="E9" s="18">
        <v>40</v>
      </c>
      <c r="F9" s="18">
        <f>E9- D9</f>
        <v>-331.31</v>
      </c>
      <c r="G9" s="19">
        <f>(E9- D9)/D9</f>
        <v>-0.89227330263122462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7403.5</v>
      </c>
      <c r="C10" s="18">
        <v>0</v>
      </c>
      <c r="D10" s="18">
        <v>194.22</v>
      </c>
      <c r="E10" s="18">
        <v>170</v>
      </c>
      <c r="F10" s="18">
        <f>E10- D10</f>
        <v>-24.22</v>
      </c>
      <c r="G10" s="19">
        <f>(E10- D10)/D10</f>
        <v>-0.1247039439810524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76.16</v>
      </c>
      <c r="C11" s="18">
        <v>0</v>
      </c>
      <c r="D11" s="18">
        <v>78.48</v>
      </c>
      <c r="E11" s="18">
        <v>61.06</v>
      </c>
      <c r="F11" s="18">
        <f>E11- D11</f>
        <v>-17.420000000000002</v>
      </c>
      <c r="G11" s="19">
        <f>(E11- D11)/D11</f>
        <v>-0.22196738022426096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839.66</v>
      </c>
      <c r="C12" s="18">
        <v>1148.8499999999999</v>
      </c>
      <c r="D12" s="18">
        <v>4398.4399999999996</v>
      </c>
      <c r="E12" s="18">
        <v>1747.23</v>
      </c>
      <c r="F12" s="18">
        <f>E12- D12</f>
        <v>-2651.2099999999996</v>
      </c>
      <c r="G12" s="19">
        <f>(E12- D12)/D12</f>
        <v>-0.6027614335991851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0</v>
      </c>
      <c r="C13" s="18">
        <v>1800</v>
      </c>
      <c r="D13" s="18">
        <v>0</v>
      </c>
      <c r="E13" s="18">
        <v>127.5</v>
      </c>
      <c r="F13" s="18">
        <f>E13- D13</f>
        <v>127.5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1005.2</v>
      </c>
      <c r="C14" s="18">
        <v>2944.37</v>
      </c>
      <c r="D14" s="18">
        <v>1671.78</v>
      </c>
      <c r="E14" s="18">
        <v>2295.84</v>
      </c>
      <c r="F14" s="18">
        <f>E14- D14</f>
        <v>624.06000000000017</v>
      </c>
      <c r="G14" s="19">
        <f>(E14- D14)/D14</f>
        <v>0.37329074399741602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64.73</v>
      </c>
      <c r="C15" s="18">
        <v>448.11</v>
      </c>
      <c r="D15" s="18">
        <v>268.17</v>
      </c>
      <c r="E15" s="18">
        <v>421.94</v>
      </c>
      <c r="F15" s="18">
        <f>E15- D15</f>
        <v>153.76999999999998</v>
      </c>
      <c r="G15" s="19">
        <f>(E15- D15)/D15</f>
        <v>0.57340492970876678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3529.23</v>
      </c>
      <c r="C16" s="18">
        <v>5176.8599999999997</v>
      </c>
      <c r="D16" s="18">
        <v>7809.85</v>
      </c>
      <c r="E16" s="18">
        <v>7706.01</v>
      </c>
      <c r="F16" s="18">
        <f>E16- D16</f>
        <v>-103.84000000000015</v>
      </c>
      <c r="G16" s="19">
        <f>(E16- D16)/D16</f>
        <v>-1.3296030013380557E-2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275.19</v>
      </c>
      <c r="C17" s="18">
        <v>268.32</v>
      </c>
      <c r="D17" s="18">
        <v>0</v>
      </c>
      <c r="E17" s="18">
        <v>64.59</v>
      </c>
      <c r="F17" s="18">
        <f>E17- D17</f>
        <v>64.59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299.99</v>
      </c>
      <c r="C18" s="18">
        <v>13.96</v>
      </c>
      <c r="D18" s="18">
        <v>83.05</v>
      </c>
      <c r="E18" s="18">
        <v>209.99</v>
      </c>
      <c r="F18" s="18">
        <f>E18- D18</f>
        <v>126.94000000000001</v>
      </c>
      <c r="G18" s="19">
        <f>(E18- D18)/D18</f>
        <v>1.5284768211920532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200</v>
      </c>
      <c r="C19" s="18">
        <v>111.21</v>
      </c>
      <c r="D19" s="18">
        <v>115.8</v>
      </c>
      <c r="E19" s="18">
        <v>0</v>
      </c>
      <c r="F19" s="18">
        <f>E19- D19</f>
        <v>-115.8</v>
      </c>
      <c r="G19" s="19">
        <f>(E19- D19)/D19</f>
        <v>-1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41</v>
      </c>
      <c r="B20" s="18">
        <v>530.25</v>
      </c>
      <c r="C20" s="18">
        <v>578.62</v>
      </c>
      <c r="D20" s="18">
        <v>558.29999999999995</v>
      </c>
      <c r="E20" s="18">
        <v>1042.42</v>
      </c>
      <c r="F20" s="18">
        <f>E20- D20</f>
        <v>484.12000000000012</v>
      </c>
      <c r="G20" s="19">
        <f>(E20- D20)/D20</f>
        <v>0.86713236611140987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42</v>
      </c>
      <c r="B21" s="18">
        <v>169.26</v>
      </c>
      <c r="C21" s="18">
        <v>282.10000000000002</v>
      </c>
      <c r="D21" s="18">
        <v>165.01</v>
      </c>
      <c r="E21" s="18">
        <v>304.3</v>
      </c>
      <c r="F21" s="18">
        <f>E21- D21</f>
        <v>139.29000000000002</v>
      </c>
      <c r="G21" s="19">
        <f>(E21- D21)/D21</f>
        <v>0.84413065874795479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43</v>
      </c>
      <c r="B22" s="18">
        <v>2446.71</v>
      </c>
      <c r="C22" s="18">
        <v>1583.07</v>
      </c>
      <c r="D22" s="18">
        <v>2634.67</v>
      </c>
      <c r="E22" s="18">
        <v>2441.4699999999998</v>
      </c>
      <c r="F22" s="18">
        <f>E22- D22</f>
        <v>-193.20000000000027</v>
      </c>
      <c r="G22" s="19">
        <f>(E22- D22)/D22</f>
        <v>-7.3329866738529023E-2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21" t="s">
        <v>44</v>
      </c>
      <c r="B23" s="24">
        <f>SUM(B8:B22)</f>
        <v>17062.690000000002</v>
      </c>
      <c r="C23" s="24">
        <f>SUM(C8:C22)</f>
        <v>15234.759999999998</v>
      </c>
      <c r="D23" s="24">
        <f>SUM(D8:D22)</f>
        <v>18520.079999999998</v>
      </c>
      <c r="E23" s="24">
        <f>SUM(E8:E22)</f>
        <v>16752.349999999999</v>
      </c>
      <c r="F23" s="24">
        <f>SUM(F8:F22)</f>
        <v>-1767.7299999999998</v>
      </c>
      <c r="G23" s="25">
        <f>(E23- D23)/D23</f>
        <v>-9.5449371708977479E-2</v>
      </c>
      <c r="H23" s="24">
        <f>SUM(H8:H22)</f>
        <v>0</v>
      </c>
      <c r="I23" s="11">
        <v>0</v>
      </c>
      <c r="J23" s="26">
        <f>SUM(J8:J22)</f>
        <v>0</v>
      </c>
    </row>
    <row r="24" spans="1:10" ht="16.5" customHeight="1" x14ac:dyDescent="0.2">
      <c r="A24" s="21" t="s">
        <v>45</v>
      </c>
      <c r="B24" s="18"/>
      <c r="C24" s="18"/>
      <c r="D24" s="18"/>
      <c r="E24" s="18"/>
      <c r="F24" s="18"/>
      <c r="G24" s="19"/>
      <c r="H24" s="18"/>
      <c r="I24" s="18"/>
      <c r="J24" s="20"/>
    </row>
    <row r="25" spans="1:10" ht="13.5" customHeight="1" x14ac:dyDescent="0.2">
      <c r="A25" s="17" t="s">
        <v>46</v>
      </c>
      <c r="B25" s="18">
        <v>0</v>
      </c>
      <c r="C25" s="18">
        <v>0</v>
      </c>
      <c r="D25" s="18">
        <v>0</v>
      </c>
      <c r="E25" s="18">
        <v>0</v>
      </c>
      <c r="F25" s="18">
        <f>E25- D25</f>
        <v>0</v>
      </c>
      <c r="G25" s="19" t="e">
        <f>(E25- D25)/D25</f>
        <v>#DIV/0!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17" t="s">
        <v>47</v>
      </c>
      <c r="B26" s="18">
        <v>17062.689999999999</v>
      </c>
      <c r="C26" s="18">
        <v>15234.76</v>
      </c>
      <c r="D26" s="18">
        <v>18520.080000000002</v>
      </c>
      <c r="E26" s="18">
        <v>16752.349999999999</v>
      </c>
      <c r="F26" s="18">
        <f>E26- D26</f>
        <v>-1767.7300000000032</v>
      </c>
      <c r="G26" s="19">
        <f>(E26- D26)/D26</f>
        <v>-9.5449371708977659E-2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17" t="s">
        <v>48</v>
      </c>
      <c r="B27" s="18">
        <v>0</v>
      </c>
      <c r="C27" s="18">
        <v>0</v>
      </c>
      <c r="D27" s="18">
        <v>0</v>
      </c>
      <c r="E27" s="18">
        <v>0</v>
      </c>
      <c r="F27" s="18">
        <f>E27- D27</f>
        <v>0</v>
      </c>
      <c r="G27" s="19" t="e">
        <f>(E27- D27)/D27</f>
        <v>#DIV/0!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22" t="s">
        <v>44</v>
      </c>
      <c r="B28" s="27">
        <f>SUM(B25:B27)</f>
        <v>17062.689999999999</v>
      </c>
      <c r="C28" s="27">
        <f>SUM(C25:C27)</f>
        <v>15234.76</v>
      </c>
      <c r="D28" s="27">
        <f>SUM(D25:D27)</f>
        <v>18520.080000000002</v>
      </c>
      <c r="E28" s="27">
        <f>SUM(E25:E27)</f>
        <v>16752.349999999999</v>
      </c>
      <c r="F28" s="27">
        <f>SUM(F25:F27)</f>
        <v>-1767.7300000000032</v>
      </c>
      <c r="G28" s="28">
        <f>(E28- D28)/D28</f>
        <v>-9.5449371708977659E-2</v>
      </c>
      <c r="H28" s="27">
        <f>SUM(H25:H27)</f>
        <v>0</v>
      </c>
      <c r="I28" s="23">
        <v>0</v>
      </c>
      <c r="J28" s="29">
        <f>SUM(J25:J27)</f>
        <v>0</v>
      </c>
    </row>
    <row r="31" spans="1:10" ht="13.5" customHeight="1" x14ac:dyDescent="0.2">
      <c r="A31" s="3" t="s">
        <v>49</v>
      </c>
      <c r="B31" s="3" t="s">
        <v>50</v>
      </c>
      <c r="C31" s="3" t="s">
        <v>51</v>
      </c>
      <c r="D31" s="3" t="s">
        <v>52</v>
      </c>
      <c r="E31" s="3" t="s">
        <v>53</v>
      </c>
      <c r="F31" s="3" t="s">
        <v>54</v>
      </c>
      <c r="G31" s="3" t="s">
        <v>55</v>
      </c>
      <c r="H31" s="3" t="s">
        <v>56</v>
      </c>
      <c r="I31" s="3" t="s">
        <v>57</v>
      </c>
      <c r="J31" s="3" t="s">
        <v>58</v>
      </c>
    </row>
    <row r="32" spans="1:10" ht="36.950000000000003" customHeight="1" x14ac:dyDescent="0.2">
      <c r="A32" s="6" t="s">
        <v>59</v>
      </c>
      <c r="B32" s="7" t="s">
        <v>60</v>
      </c>
      <c r="C32" s="7" t="s">
        <v>61</v>
      </c>
      <c r="D32" s="7" t="s">
        <v>62</v>
      </c>
      <c r="E32" s="7" t="s">
        <v>63</v>
      </c>
      <c r="F32" s="7" t="s">
        <v>64</v>
      </c>
      <c r="G32" s="7" t="s">
        <v>65</v>
      </c>
      <c r="H32" s="7" t="s">
        <v>66</v>
      </c>
      <c r="I32" s="7" t="s">
        <v>65</v>
      </c>
      <c r="J32" s="8" t="s">
        <v>67</v>
      </c>
    </row>
    <row r="33" spans="1:10" ht="13.5" customHeight="1" x14ac:dyDescent="0.2">
      <c r="A33" s="9" t="s">
        <v>29</v>
      </c>
      <c r="B33" s="11">
        <f>J8</f>
        <v>0</v>
      </c>
      <c r="C33" s="11">
        <v>0</v>
      </c>
      <c r="D33" s="11">
        <v>0</v>
      </c>
      <c r="E33" s="11">
        <f>SUM(B33:D33)</f>
        <v>0</v>
      </c>
      <c r="F33" s="11">
        <v>0</v>
      </c>
      <c r="G33" s="14" t="e">
        <f>F33/E33</f>
        <v>#DIV/0!</v>
      </c>
      <c r="H33" s="11">
        <v>0</v>
      </c>
      <c r="I33" s="14">
        <f>IF(E33=0,0,H33/E33)</f>
        <v>0</v>
      </c>
      <c r="J33" s="16">
        <f>E33+F33+H33</f>
        <v>0</v>
      </c>
    </row>
    <row r="34" spans="1:10" ht="13.5" customHeight="1" x14ac:dyDescent="0.2">
      <c r="A34" s="17" t="s">
        <v>30</v>
      </c>
      <c r="B34" s="18">
        <f>J9</f>
        <v>0</v>
      </c>
      <c r="C34" s="18">
        <v>0</v>
      </c>
      <c r="D34" s="18">
        <v>0</v>
      </c>
      <c r="E34" s="18">
        <f>SUM(B34:D34)</f>
        <v>0</v>
      </c>
      <c r="F34" s="18">
        <v>0</v>
      </c>
      <c r="G34" s="19" t="e">
        <f>F34/E34</f>
        <v>#DIV/0!</v>
      </c>
      <c r="H34" s="18">
        <v>0</v>
      </c>
      <c r="I34" s="19">
        <f>IF(E34=0,0,H34/E34)</f>
        <v>0</v>
      </c>
      <c r="J34" s="20">
        <f>E34+F34+H34</f>
        <v>0</v>
      </c>
    </row>
    <row r="35" spans="1:10" ht="13.5" customHeight="1" x14ac:dyDescent="0.2">
      <c r="A35" s="17" t="s">
        <v>31</v>
      </c>
      <c r="B35" s="18">
        <f>J10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32</v>
      </c>
      <c r="B36" s="18">
        <f>J11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33</v>
      </c>
      <c r="B37" s="18">
        <f>J12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34</v>
      </c>
      <c r="B38" s="18">
        <f>J13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35</v>
      </c>
      <c r="B39" s="18">
        <f>J14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36</v>
      </c>
      <c r="B40" s="18">
        <f>J15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37</v>
      </c>
      <c r="B41" s="18">
        <f>J16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38</v>
      </c>
      <c r="B42" s="18">
        <f>J17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39</v>
      </c>
      <c r="B43" s="18">
        <f>J18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40</v>
      </c>
      <c r="B44" s="18">
        <f>J19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41</v>
      </c>
      <c r="B45" s="18">
        <f>J20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42</v>
      </c>
      <c r="B46" s="18">
        <f>J21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43</v>
      </c>
      <c r="B47" s="18">
        <f>J22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21" t="s">
        <v>44</v>
      </c>
      <c r="B48" s="24">
        <f>SUM(B33:B47)</f>
        <v>0</v>
      </c>
      <c r="C48" s="24">
        <f>SUM(C33:C47)</f>
        <v>0</v>
      </c>
      <c r="D48" s="24">
        <f>SUM(D33:D47)</f>
        <v>0</v>
      </c>
      <c r="E48" s="24">
        <f>SUM(E33:E47)</f>
        <v>0</v>
      </c>
      <c r="F48" s="24">
        <f>SUM(F33:F47)</f>
        <v>0</v>
      </c>
      <c r="G48" s="25" t="e">
        <f>F48/E48</f>
        <v>#DIV/0!</v>
      </c>
      <c r="H48" s="24">
        <f>SUM(H33:H47)</f>
        <v>0</v>
      </c>
      <c r="I48" s="11">
        <v>0</v>
      </c>
      <c r="J48" s="26">
        <f>SUM(J33:J47)</f>
        <v>0</v>
      </c>
    </row>
    <row r="49" spans="1:10" ht="13.5" customHeight="1" x14ac:dyDescent="0.2">
      <c r="A49" s="21" t="s">
        <v>45</v>
      </c>
      <c r="B49" s="18"/>
      <c r="C49" s="18"/>
      <c r="D49" s="18"/>
      <c r="E49" s="18"/>
      <c r="F49" s="18"/>
      <c r="G49" s="19"/>
      <c r="H49" s="18"/>
      <c r="I49" s="18"/>
      <c r="J49" s="20"/>
    </row>
    <row r="50" spans="1:10" ht="13.5" customHeight="1" x14ac:dyDescent="0.2">
      <c r="A50" s="17" t="s">
        <v>46</v>
      </c>
      <c r="B50" s="18">
        <f>J25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47</v>
      </c>
      <c r="B51" s="18">
        <f>J26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48</v>
      </c>
      <c r="B52" s="18">
        <f>J27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22" t="s">
        <v>44</v>
      </c>
      <c r="B53" s="27">
        <f>SUM(B50:B52)</f>
        <v>0</v>
      </c>
      <c r="C53" s="27">
        <f>SUM(C50:C52)</f>
        <v>0</v>
      </c>
      <c r="D53" s="27">
        <f>SUM(D50:D52)</f>
        <v>0</v>
      </c>
      <c r="E53" s="27">
        <f>SUM(E50:E52)</f>
        <v>0</v>
      </c>
      <c r="F53" s="27">
        <f>SUM(F50:F52)</f>
        <v>0</v>
      </c>
      <c r="G53" s="28" t="e">
        <f>F53/E53</f>
        <v>#DIV/0!</v>
      </c>
      <c r="H53" s="27">
        <f>SUM(H50:H52)</f>
        <v>0</v>
      </c>
      <c r="I53" s="23">
        <v>0</v>
      </c>
      <c r="J53" s="29">
        <f>SUM(J50:J52)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Forest Resources Management(OE)</vt:lpstr>
      <vt:lpstr>Forest Resources Management(TB)</vt:lpstr>
      <vt:lpstr>Trust Land Management(OE)</vt:lpstr>
      <vt:lpstr>Minerals, Public Trust, Oil(OE)</vt:lpstr>
      <vt:lpstr>Forest &amp; Range Fire Protect(OE)</vt:lpstr>
      <vt:lpstr>Forest &amp; Range Fire Protect(TB)</vt:lpstr>
      <vt:lpstr>Business Services(OE)</vt:lpstr>
      <vt:lpstr>Scaling Practices(OE)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2023-08-10T20:37:20Z</dcterms:created>
  <dcterms:modified xsi:type="dcterms:W3CDTF">2023-08-10T20:38:55Z</dcterms:modified>
</cp:coreProperties>
</file>