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853A8A6C-6102-4FE0-A656-9B25B1B4067A}" xr6:coauthVersionLast="47" xr6:coauthVersionMax="47" xr10:uidLastSave="{00000000-0000-0000-0000-000000000000}"/>
  <bookViews>
    <workbookView xWindow="780" yWindow="780" windowWidth="21600" windowHeight="11385" xr2:uid="{39CDD72F-07DE-4761-9C7D-1A121D5E3B59}"/>
  </bookViews>
  <sheets>
    <sheet name="Planning and Technical Serv(OE)" sheetId="11" r:id="rId1"/>
    <sheet name="Planning and Technical Serv(TB)" sheetId="10" r:id="rId2"/>
    <sheet name="Water Management(OE)" sheetId="9" r:id="rId3"/>
    <sheet name="Bear River Basin Adjudicati(OE)" sheetId="7" r:id="rId4"/>
    <sheet name="Management &amp; Support Servic(OE)" sheetId="5" r:id="rId5"/>
    <sheet name="Northern Idaho Adjudication(OE)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11" l="1"/>
  <c r="G56" i="11"/>
  <c r="J60" i="11"/>
  <c r="I60" i="11"/>
  <c r="G60" i="11"/>
  <c r="E60" i="11"/>
  <c r="B60" i="11"/>
  <c r="J59" i="11"/>
  <c r="I59" i="11"/>
  <c r="G59" i="11"/>
  <c r="E59" i="11"/>
  <c r="B59" i="11"/>
  <c r="J58" i="11"/>
  <c r="I58" i="11"/>
  <c r="G58" i="11"/>
  <c r="E58" i="11"/>
  <c r="B58" i="11"/>
  <c r="J55" i="11"/>
  <c r="I55" i="11"/>
  <c r="G55" i="11"/>
  <c r="E55" i="11"/>
  <c r="B55" i="11"/>
  <c r="J54" i="11"/>
  <c r="I54" i="11"/>
  <c r="G54" i="11"/>
  <c r="E54" i="11"/>
  <c r="B54" i="11"/>
  <c r="J53" i="11"/>
  <c r="I53" i="11"/>
  <c r="G53" i="11"/>
  <c r="E53" i="11"/>
  <c r="B53" i="11"/>
  <c r="J52" i="11"/>
  <c r="I52" i="11"/>
  <c r="G52" i="11"/>
  <c r="E52" i="11"/>
  <c r="B52" i="11"/>
  <c r="J51" i="11"/>
  <c r="I51" i="11"/>
  <c r="G51" i="11"/>
  <c r="E51" i="11"/>
  <c r="B51" i="11"/>
  <c r="J50" i="11"/>
  <c r="I50" i="11"/>
  <c r="G50" i="11"/>
  <c r="E50" i="11"/>
  <c r="B50" i="11"/>
  <c r="J49" i="11"/>
  <c r="I49" i="11"/>
  <c r="G49" i="11"/>
  <c r="E49" i="11"/>
  <c r="B49" i="11"/>
  <c r="J48" i="11"/>
  <c r="I48" i="11"/>
  <c r="G48" i="11"/>
  <c r="E48" i="11"/>
  <c r="B48" i="11"/>
  <c r="J47" i="11"/>
  <c r="I47" i="11"/>
  <c r="G47" i="11"/>
  <c r="E47" i="11"/>
  <c r="B47" i="11"/>
  <c r="J46" i="11"/>
  <c r="I46" i="11"/>
  <c r="G46" i="11"/>
  <c r="E46" i="11"/>
  <c r="B46" i="11"/>
  <c r="J45" i="11"/>
  <c r="I45" i="11"/>
  <c r="G45" i="11"/>
  <c r="E45" i="11"/>
  <c r="B45" i="11"/>
  <c r="J44" i="11"/>
  <c r="I44" i="11"/>
  <c r="G44" i="11"/>
  <c r="E44" i="11"/>
  <c r="B44" i="11"/>
  <c r="J43" i="11"/>
  <c r="I43" i="11"/>
  <c r="G43" i="11"/>
  <c r="E43" i="11"/>
  <c r="B43" i="11"/>
  <c r="J42" i="11"/>
  <c r="I42" i="11"/>
  <c r="G42" i="11"/>
  <c r="E42" i="11"/>
  <c r="B42" i="11"/>
  <c r="J41" i="11"/>
  <c r="I41" i="11"/>
  <c r="G41" i="11"/>
  <c r="E41" i="11"/>
  <c r="B41" i="11"/>
  <c r="J40" i="11"/>
  <c r="I40" i="11"/>
  <c r="G40" i="11"/>
  <c r="E40" i="11"/>
  <c r="B40" i="11"/>
  <c r="J39" i="11"/>
  <c r="I39" i="11"/>
  <c r="G39" i="11"/>
  <c r="E39" i="11"/>
  <c r="B39" i="11"/>
  <c r="J38" i="11"/>
  <c r="I38" i="11"/>
  <c r="G38" i="11"/>
  <c r="E38" i="11"/>
  <c r="B38" i="11"/>
  <c r="J37" i="11"/>
  <c r="I37" i="11"/>
  <c r="G37" i="11"/>
  <c r="E37" i="11"/>
  <c r="B37" i="11"/>
  <c r="H61" i="11"/>
  <c r="E61" i="11"/>
  <c r="D61" i="11"/>
  <c r="C61" i="11"/>
  <c r="B61" i="11"/>
  <c r="J61" i="11"/>
  <c r="F61" i="11"/>
  <c r="H56" i="11"/>
  <c r="D56" i="11"/>
  <c r="C56" i="11"/>
  <c r="F56" i="11"/>
  <c r="J32" i="11"/>
  <c r="H32" i="11"/>
  <c r="E32" i="11"/>
  <c r="D32" i="11"/>
  <c r="G32" i="11" s="1"/>
  <c r="C32" i="11"/>
  <c r="B32" i="11"/>
  <c r="J27" i="11"/>
  <c r="H27" i="11"/>
  <c r="E27" i="11"/>
  <c r="D27" i="11"/>
  <c r="C27" i="11"/>
  <c r="B27" i="11"/>
  <c r="J31" i="11"/>
  <c r="G31" i="11"/>
  <c r="F31" i="11"/>
  <c r="J30" i="11"/>
  <c r="G30" i="11"/>
  <c r="F30" i="11"/>
  <c r="J29" i="11"/>
  <c r="G29" i="11"/>
  <c r="F29" i="11"/>
  <c r="J26" i="11"/>
  <c r="G26" i="11"/>
  <c r="F26" i="11"/>
  <c r="J25" i="11"/>
  <c r="G25" i="11"/>
  <c r="F25" i="11"/>
  <c r="J24" i="11"/>
  <c r="G24" i="11"/>
  <c r="F24" i="11"/>
  <c r="J23" i="11"/>
  <c r="G23" i="11"/>
  <c r="F23" i="11"/>
  <c r="J22" i="11"/>
  <c r="G22" i="11"/>
  <c r="F22" i="11"/>
  <c r="J21" i="11"/>
  <c r="G21" i="11"/>
  <c r="F21" i="11"/>
  <c r="J20" i="11"/>
  <c r="G20" i="11"/>
  <c r="F20" i="11"/>
  <c r="J19" i="11"/>
  <c r="G19" i="11"/>
  <c r="F19" i="11"/>
  <c r="J18" i="11"/>
  <c r="G18" i="11"/>
  <c r="F18" i="11"/>
  <c r="J17" i="11"/>
  <c r="G17" i="11"/>
  <c r="F17" i="11"/>
  <c r="J16" i="11"/>
  <c r="G16" i="11"/>
  <c r="F16" i="11"/>
  <c r="J15" i="11"/>
  <c r="G15" i="11"/>
  <c r="F15" i="11"/>
  <c r="J14" i="11"/>
  <c r="G14" i="11"/>
  <c r="F14" i="11"/>
  <c r="J13" i="11"/>
  <c r="G13" i="11"/>
  <c r="F13" i="11"/>
  <c r="J12" i="11"/>
  <c r="G12" i="11"/>
  <c r="F12" i="11"/>
  <c r="J11" i="11"/>
  <c r="G11" i="11"/>
  <c r="F11" i="11"/>
  <c r="J10" i="11"/>
  <c r="G10" i="11"/>
  <c r="F10" i="11"/>
  <c r="J9" i="11"/>
  <c r="G9" i="11"/>
  <c r="F9" i="11"/>
  <c r="J8" i="11"/>
  <c r="G8" i="11"/>
  <c r="F8" i="11"/>
  <c r="G27" i="10"/>
  <c r="G22" i="10"/>
  <c r="J26" i="10"/>
  <c r="I26" i="10"/>
  <c r="G26" i="10"/>
  <c r="E26" i="10"/>
  <c r="B26" i="10"/>
  <c r="J25" i="10"/>
  <c r="I25" i="10"/>
  <c r="G25" i="10"/>
  <c r="E25" i="10"/>
  <c r="B25" i="10"/>
  <c r="J24" i="10"/>
  <c r="I24" i="10"/>
  <c r="G24" i="10"/>
  <c r="E24" i="10"/>
  <c r="B24" i="10"/>
  <c r="J21" i="10"/>
  <c r="I21" i="10"/>
  <c r="G21" i="10"/>
  <c r="E21" i="10"/>
  <c r="B21" i="10"/>
  <c r="J20" i="10"/>
  <c r="I20" i="10"/>
  <c r="G20" i="10"/>
  <c r="E20" i="10"/>
  <c r="B20" i="10"/>
  <c r="H27" i="10"/>
  <c r="D27" i="10"/>
  <c r="C27" i="10"/>
  <c r="B27" i="10"/>
  <c r="F27" i="10"/>
  <c r="H22" i="10"/>
  <c r="E22" i="10"/>
  <c r="D22" i="10"/>
  <c r="C22" i="10"/>
  <c r="B22" i="10"/>
  <c r="F22" i="10"/>
  <c r="J15" i="10"/>
  <c r="H15" i="10"/>
  <c r="F15" i="10"/>
  <c r="E15" i="10"/>
  <c r="G15" i="10" s="1"/>
  <c r="D15" i="10"/>
  <c r="C15" i="10"/>
  <c r="B15" i="10"/>
  <c r="J10" i="10"/>
  <c r="H10" i="10"/>
  <c r="F10" i="10"/>
  <c r="E10" i="10"/>
  <c r="D10" i="10"/>
  <c r="C10" i="10"/>
  <c r="B10" i="10"/>
  <c r="J14" i="10"/>
  <c r="G14" i="10"/>
  <c r="F14" i="10"/>
  <c r="J13" i="10"/>
  <c r="G13" i="10"/>
  <c r="F13" i="10"/>
  <c r="J12" i="10"/>
  <c r="G12" i="10"/>
  <c r="F12" i="10"/>
  <c r="J9" i="10"/>
  <c r="G9" i="10"/>
  <c r="F9" i="10"/>
  <c r="J8" i="10"/>
  <c r="G8" i="10"/>
  <c r="F8" i="10"/>
  <c r="G61" i="9"/>
  <c r="G56" i="9"/>
  <c r="J60" i="9"/>
  <c r="I60" i="9"/>
  <c r="G60" i="9"/>
  <c r="E60" i="9"/>
  <c r="B60" i="9"/>
  <c r="J59" i="9"/>
  <c r="I59" i="9"/>
  <c r="G59" i="9"/>
  <c r="E59" i="9"/>
  <c r="B59" i="9"/>
  <c r="J58" i="9"/>
  <c r="I58" i="9"/>
  <c r="G58" i="9"/>
  <c r="E58" i="9"/>
  <c r="B58" i="9"/>
  <c r="J55" i="9"/>
  <c r="I55" i="9"/>
  <c r="G55" i="9"/>
  <c r="E55" i="9"/>
  <c r="B55" i="9"/>
  <c r="J54" i="9"/>
  <c r="I54" i="9"/>
  <c r="G54" i="9"/>
  <c r="E54" i="9"/>
  <c r="B54" i="9"/>
  <c r="J53" i="9"/>
  <c r="I53" i="9"/>
  <c r="G53" i="9"/>
  <c r="E53" i="9"/>
  <c r="B53" i="9"/>
  <c r="J52" i="9"/>
  <c r="I52" i="9"/>
  <c r="G52" i="9"/>
  <c r="E52" i="9"/>
  <c r="B52" i="9"/>
  <c r="J51" i="9"/>
  <c r="I51" i="9"/>
  <c r="G51" i="9"/>
  <c r="E51" i="9"/>
  <c r="B51" i="9"/>
  <c r="J50" i="9"/>
  <c r="I50" i="9"/>
  <c r="G50" i="9"/>
  <c r="E50" i="9"/>
  <c r="B50" i="9"/>
  <c r="J49" i="9"/>
  <c r="I49" i="9"/>
  <c r="G49" i="9"/>
  <c r="E49" i="9"/>
  <c r="B49" i="9"/>
  <c r="J48" i="9"/>
  <c r="I48" i="9"/>
  <c r="G48" i="9"/>
  <c r="E48" i="9"/>
  <c r="B48" i="9"/>
  <c r="J47" i="9"/>
  <c r="I47" i="9"/>
  <c r="G47" i="9"/>
  <c r="E47" i="9"/>
  <c r="B47" i="9"/>
  <c r="J46" i="9"/>
  <c r="I46" i="9"/>
  <c r="G46" i="9"/>
  <c r="E46" i="9"/>
  <c r="B46" i="9"/>
  <c r="J45" i="9"/>
  <c r="I45" i="9"/>
  <c r="G45" i="9"/>
  <c r="E45" i="9"/>
  <c r="B45" i="9"/>
  <c r="J44" i="9"/>
  <c r="I44" i="9"/>
  <c r="G44" i="9"/>
  <c r="E44" i="9"/>
  <c r="B44" i="9"/>
  <c r="J43" i="9"/>
  <c r="I43" i="9"/>
  <c r="G43" i="9"/>
  <c r="E43" i="9"/>
  <c r="B43" i="9"/>
  <c r="J42" i="9"/>
  <c r="I42" i="9"/>
  <c r="G42" i="9"/>
  <c r="E42" i="9"/>
  <c r="B42" i="9"/>
  <c r="J41" i="9"/>
  <c r="I41" i="9"/>
  <c r="G41" i="9"/>
  <c r="E41" i="9"/>
  <c r="B41" i="9"/>
  <c r="J40" i="9"/>
  <c r="I40" i="9"/>
  <c r="G40" i="9"/>
  <c r="E40" i="9"/>
  <c r="B40" i="9"/>
  <c r="J39" i="9"/>
  <c r="I39" i="9"/>
  <c r="G39" i="9"/>
  <c r="E39" i="9"/>
  <c r="B39" i="9"/>
  <c r="J38" i="9"/>
  <c r="I38" i="9"/>
  <c r="G38" i="9"/>
  <c r="E38" i="9"/>
  <c r="B38" i="9"/>
  <c r="J37" i="9"/>
  <c r="I37" i="9"/>
  <c r="G37" i="9"/>
  <c r="E37" i="9"/>
  <c r="B37" i="9"/>
  <c r="H61" i="9"/>
  <c r="E61" i="9"/>
  <c r="D61" i="9"/>
  <c r="C61" i="9"/>
  <c r="B61" i="9"/>
  <c r="J61" i="9"/>
  <c r="F61" i="9"/>
  <c r="H56" i="9"/>
  <c r="D56" i="9"/>
  <c r="C56" i="9"/>
  <c r="B56" i="9"/>
  <c r="F56" i="9"/>
  <c r="J32" i="9"/>
  <c r="H32" i="9"/>
  <c r="E32" i="9"/>
  <c r="D32" i="9"/>
  <c r="C32" i="9"/>
  <c r="B32" i="9"/>
  <c r="J27" i="9"/>
  <c r="H27" i="9"/>
  <c r="E27" i="9"/>
  <c r="D27" i="9"/>
  <c r="C27" i="9"/>
  <c r="B27" i="9"/>
  <c r="J31" i="9"/>
  <c r="G31" i="9"/>
  <c r="F31" i="9"/>
  <c r="J30" i="9"/>
  <c r="G30" i="9"/>
  <c r="F30" i="9"/>
  <c r="J29" i="9"/>
  <c r="G29" i="9"/>
  <c r="F29" i="9"/>
  <c r="F32" i="9" s="1"/>
  <c r="J26" i="9"/>
  <c r="G26" i="9"/>
  <c r="F26" i="9"/>
  <c r="J25" i="9"/>
  <c r="G25" i="9"/>
  <c r="F25" i="9"/>
  <c r="J24" i="9"/>
  <c r="G24" i="9"/>
  <c r="F24" i="9"/>
  <c r="J23" i="9"/>
  <c r="G23" i="9"/>
  <c r="F23" i="9"/>
  <c r="J22" i="9"/>
  <c r="G22" i="9"/>
  <c r="F22" i="9"/>
  <c r="J21" i="9"/>
  <c r="G21" i="9"/>
  <c r="F21" i="9"/>
  <c r="J20" i="9"/>
  <c r="G20" i="9"/>
  <c r="F20" i="9"/>
  <c r="J19" i="9"/>
  <c r="G19" i="9"/>
  <c r="F19" i="9"/>
  <c r="J18" i="9"/>
  <c r="G18" i="9"/>
  <c r="F18" i="9"/>
  <c r="J17" i="9"/>
  <c r="G17" i="9"/>
  <c r="F17" i="9"/>
  <c r="J16" i="9"/>
  <c r="G16" i="9"/>
  <c r="F16" i="9"/>
  <c r="J15" i="9"/>
  <c r="G15" i="9"/>
  <c r="F15" i="9"/>
  <c r="J14" i="9"/>
  <c r="G14" i="9"/>
  <c r="F14" i="9"/>
  <c r="J13" i="9"/>
  <c r="G13" i="9"/>
  <c r="F13" i="9"/>
  <c r="J12" i="9"/>
  <c r="G12" i="9"/>
  <c r="F12" i="9"/>
  <c r="J11" i="9"/>
  <c r="G11" i="9"/>
  <c r="F11" i="9"/>
  <c r="J10" i="9"/>
  <c r="G10" i="9"/>
  <c r="F10" i="9"/>
  <c r="J9" i="9"/>
  <c r="G9" i="9"/>
  <c r="F9" i="9"/>
  <c r="J8" i="9"/>
  <c r="G8" i="9"/>
  <c r="F8" i="9"/>
  <c r="G57" i="7"/>
  <c r="G52" i="7"/>
  <c r="J56" i="7"/>
  <c r="I56" i="7"/>
  <c r="G56" i="7"/>
  <c r="E56" i="7"/>
  <c r="B56" i="7"/>
  <c r="J55" i="7"/>
  <c r="I55" i="7"/>
  <c r="G55" i="7"/>
  <c r="E55" i="7"/>
  <c r="B55" i="7"/>
  <c r="J54" i="7"/>
  <c r="I54" i="7"/>
  <c r="G54" i="7"/>
  <c r="E54" i="7"/>
  <c r="B54" i="7"/>
  <c r="J51" i="7"/>
  <c r="I51" i="7"/>
  <c r="G51" i="7"/>
  <c r="E51" i="7"/>
  <c r="B51" i="7"/>
  <c r="J50" i="7"/>
  <c r="I50" i="7"/>
  <c r="G50" i="7"/>
  <c r="E50" i="7"/>
  <c r="B50" i="7"/>
  <c r="J49" i="7"/>
  <c r="I49" i="7"/>
  <c r="G49" i="7"/>
  <c r="E49" i="7"/>
  <c r="B49" i="7"/>
  <c r="J48" i="7"/>
  <c r="I48" i="7"/>
  <c r="G48" i="7"/>
  <c r="E48" i="7"/>
  <c r="B48" i="7"/>
  <c r="J47" i="7"/>
  <c r="I47" i="7"/>
  <c r="G47" i="7"/>
  <c r="E47" i="7"/>
  <c r="B47" i="7"/>
  <c r="J46" i="7"/>
  <c r="I46" i="7"/>
  <c r="G46" i="7"/>
  <c r="E46" i="7"/>
  <c r="B46" i="7"/>
  <c r="J45" i="7"/>
  <c r="I45" i="7"/>
  <c r="G45" i="7"/>
  <c r="E45" i="7"/>
  <c r="B45" i="7"/>
  <c r="J44" i="7"/>
  <c r="I44" i="7"/>
  <c r="G44" i="7"/>
  <c r="E44" i="7"/>
  <c r="B44" i="7"/>
  <c r="J43" i="7"/>
  <c r="I43" i="7"/>
  <c r="G43" i="7"/>
  <c r="E43" i="7"/>
  <c r="B43" i="7"/>
  <c r="J42" i="7"/>
  <c r="I42" i="7"/>
  <c r="G42" i="7"/>
  <c r="E42" i="7"/>
  <c r="B42" i="7"/>
  <c r="B52" i="7" s="1"/>
  <c r="J41" i="7"/>
  <c r="I41" i="7"/>
  <c r="G41" i="7"/>
  <c r="E41" i="7"/>
  <c r="B41" i="7"/>
  <c r="J40" i="7"/>
  <c r="I40" i="7"/>
  <c r="G40" i="7"/>
  <c r="E40" i="7"/>
  <c r="B40" i="7"/>
  <c r="J39" i="7"/>
  <c r="I39" i="7"/>
  <c r="G39" i="7"/>
  <c r="E39" i="7"/>
  <c r="B39" i="7"/>
  <c r="J38" i="7"/>
  <c r="I38" i="7"/>
  <c r="G38" i="7"/>
  <c r="E38" i="7"/>
  <c r="B38" i="7"/>
  <c r="J37" i="7"/>
  <c r="I37" i="7"/>
  <c r="G37" i="7"/>
  <c r="E37" i="7"/>
  <c r="B37" i="7"/>
  <c r="J36" i="7"/>
  <c r="I36" i="7"/>
  <c r="G36" i="7"/>
  <c r="E36" i="7"/>
  <c r="B36" i="7"/>
  <c r="J35" i="7"/>
  <c r="I35" i="7"/>
  <c r="G35" i="7"/>
  <c r="E35" i="7"/>
  <c r="B35" i="7"/>
  <c r="H57" i="7"/>
  <c r="E57" i="7"/>
  <c r="D57" i="7"/>
  <c r="C57" i="7"/>
  <c r="B57" i="7"/>
  <c r="J57" i="7"/>
  <c r="F57" i="7"/>
  <c r="H52" i="7"/>
  <c r="D52" i="7"/>
  <c r="C52" i="7"/>
  <c r="F52" i="7"/>
  <c r="J30" i="7"/>
  <c r="H30" i="7"/>
  <c r="F30" i="7"/>
  <c r="E30" i="7"/>
  <c r="D30" i="7"/>
  <c r="G30" i="7" s="1"/>
  <c r="C30" i="7"/>
  <c r="B30" i="7"/>
  <c r="J25" i="7"/>
  <c r="H25" i="7"/>
  <c r="E25" i="7"/>
  <c r="D25" i="7"/>
  <c r="C25" i="7"/>
  <c r="B25" i="7"/>
  <c r="J29" i="7"/>
  <c r="G29" i="7"/>
  <c r="F29" i="7"/>
  <c r="J28" i="7"/>
  <c r="G28" i="7"/>
  <c r="F28" i="7"/>
  <c r="J27" i="7"/>
  <c r="G27" i="7"/>
  <c r="F27" i="7"/>
  <c r="J24" i="7"/>
  <c r="G24" i="7"/>
  <c r="F24" i="7"/>
  <c r="J23" i="7"/>
  <c r="G23" i="7"/>
  <c r="F23" i="7"/>
  <c r="J22" i="7"/>
  <c r="G22" i="7"/>
  <c r="F22" i="7"/>
  <c r="J21" i="7"/>
  <c r="G21" i="7"/>
  <c r="F21" i="7"/>
  <c r="J20" i="7"/>
  <c r="G20" i="7"/>
  <c r="F20" i="7"/>
  <c r="J19" i="7"/>
  <c r="G19" i="7"/>
  <c r="F19" i="7"/>
  <c r="J18" i="7"/>
  <c r="G18" i="7"/>
  <c r="F18" i="7"/>
  <c r="J17" i="7"/>
  <c r="G17" i="7"/>
  <c r="F17" i="7"/>
  <c r="J16" i="7"/>
  <c r="G16" i="7"/>
  <c r="F16" i="7"/>
  <c r="J15" i="7"/>
  <c r="G15" i="7"/>
  <c r="F15" i="7"/>
  <c r="J14" i="7"/>
  <c r="G14" i="7"/>
  <c r="F14" i="7"/>
  <c r="J13" i="7"/>
  <c r="G13" i="7"/>
  <c r="F13" i="7"/>
  <c r="J12" i="7"/>
  <c r="G12" i="7"/>
  <c r="F12" i="7"/>
  <c r="J11" i="7"/>
  <c r="G11" i="7"/>
  <c r="F11" i="7"/>
  <c r="J10" i="7"/>
  <c r="G10" i="7"/>
  <c r="F10" i="7"/>
  <c r="J9" i="7"/>
  <c r="G9" i="7"/>
  <c r="F9" i="7"/>
  <c r="J8" i="7"/>
  <c r="G8" i="7"/>
  <c r="F8" i="7"/>
  <c r="G59" i="5"/>
  <c r="G54" i="5"/>
  <c r="J58" i="5"/>
  <c r="I58" i="5"/>
  <c r="G58" i="5"/>
  <c r="E58" i="5"/>
  <c r="B58" i="5"/>
  <c r="J57" i="5"/>
  <c r="I57" i="5"/>
  <c r="G57" i="5"/>
  <c r="E57" i="5"/>
  <c r="B57" i="5"/>
  <c r="J56" i="5"/>
  <c r="I56" i="5"/>
  <c r="G56" i="5"/>
  <c r="E56" i="5"/>
  <c r="B56" i="5"/>
  <c r="J53" i="5"/>
  <c r="I53" i="5"/>
  <c r="G53" i="5"/>
  <c r="E53" i="5"/>
  <c r="B53" i="5"/>
  <c r="J52" i="5"/>
  <c r="I52" i="5"/>
  <c r="G52" i="5"/>
  <c r="E52" i="5"/>
  <c r="B52" i="5"/>
  <c r="J51" i="5"/>
  <c r="I51" i="5"/>
  <c r="G51" i="5"/>
  <c r="E51" i="5"/>
  <c r="B51" i="5"/>
  <c r="J50" i="5"/>
  <c r="I50" i="5"/>
  <c r="G50" i="5"/>
  <c r="E50" i="5"/>
  <c r="B50" i="5"/>
  <c r="J49" i="5"/>
  <c r="I49" i="5"/>
  <c r="G49" i="5"/>
  <c r="E49" i="5"/>
  <c r="B49" i="5"/>
  <c r="J48" i="5"/>
  <c r="I48" i="5"/>
  <c r="G48" i="5"/>
  <c r="E48" i="5"/>
  <c r="B48" i="5"/>
  <c r="J47" i="5"/>
  <c r="I47" i="5"/>
  <c r="G47" i="5"/>
  <c r="E47" i="5"/>
  <c r="B47" i="5"/>
  <c r="J46" i="5"/>
  <c r="I46" i="5"/>
  <c r="G46" i="5"/>
  <c r="E46" i="5"/>
  <c r="B46" i="5"/>
  <c r="J45" i="5"/>
  <c r="I45" i="5"/>
  <c r="G45" i="5"/>
  <c r="E45" i="5"/>
  <c r="B45" i="5"/>
  <c r="J44" i="5"/>
  <c r="I44" i="5"/>
  <c r="G44" i="5"/>
  <c r="E44" i="5"/>
  <c r="B44" i="5"/>
  <c r="J43" i="5"/>
  <c r="I43" i="5"/>
  <c r="G43" i="5"/>
  <c r="E43" i="5"/>
  <c r="B43" i="5"/>
  <c r="J42" i="5"/>
  <c r="I42" i="5"/>
  <c r="G42" i="5"/>
  <c r="E42" i="5"/>
  <c r="B42" i="5"/>
  <c r="J41" i="5"/>
  <c r="I41" i="5"/>
  <c r="G41" i="5"/>
  <c r="E41" i="5"/>
  <c r="B41" i="5"/>
  <c r="J40" i="5"/>
  <c r="I40" i="5"/>
  <c r="G40" i="5"/>
  <c r="E40" i="5"/>
  <c r="B40" i="5"/>
  <c r="J39" i="5"/>
  <c r="I39" i="5"/>
  <c r="G39" i="5"/>
  <c r="E39" i="5"/>
  <c r="B39" i="5"/>
  <c r="J38" i="5"/>
  <c r="I38" i="5"/>
  <c r="G38" i="5"/>
  <c r="E38" i="5"/>
  <c r="B38" i="5"/>
  <c r="J37" i="5"/>
  <c r="I37" i="5"/>
  <c r="G37" i="5"/>
  <c r="E37" i="5"/>
  <c r="B37" i="5"/>
  <c r="J36" i="5"/>
  <c r="I36" i="5"/>
  <c r="G36" i="5"/>
  <c r="E36" i="5"/>
  <c r="B36" i="5"/>
  <c r="H59" i="5"/>
  <c r="F59" i="5"/>
  <c r="E59" i="5"/>
  <c r="D59" i="5"/>
  <c r="C59" i="5"/>
  <c r="B59" i="5"/>
  <c r="J59" i="5"/>
  <c r="H54" i="5"/>
  <c r="D54" i="5"/>
  <c r="C54" i="5"/>
  <c r="F54" i="5"/>
  <c r="J31" i="5"/>
  <c r="H31" i="5"/>
  <c r="E31" i="5"/>
  <c r="D31" i="5"/>
  <c r="G31" i="5" s="1"/>
  <c r="C31" i="5"/>
  <c r="B31" i="5"/>
  <c r="J26" i="5"/>
  <c r="H26" i="5"/>
  <c r="E26" i="5"/>
  <c r="D26" i="5"/>
  <c r="C26" i="5"/>
  <c r="B26" i="5"/>
  <c r="J30" i="5"/>
  <c r="G30" i="5"/>
  <c r="F30" i="5"/>
  <c r="J29" i="5"/>
  <c r="G29" i="5"/>
  <c r="F29" i="5"/>
  <c r="J28" i="5"/>
  <c r="G28" i="5"/>
  <c r="F28" i="5"/>
  <c r="J25" i="5"/>
  <c r="G25" i="5"/>
  <c r="F25" i="5"/>
  <c r="J24" i="5"/>
  <c r="G24" i="5"/>
  <c r="F24" i="5"/>
  <c r="J23" i="5"/>
  <c r="G23" i="5"/>
  <c r="F23" i="5"/>
  <c r="J22" i="5"/>
  <c r="G22" i="5"/>
  <c r="F22" i="5"/>
  <c r="J21" i="5"/>
  <c r="G21" i="5"/>
  <c r="F21" i="5"/>
  <c r="J20" i="5"/>
  <c r="G20" i="5"/>
  <c r="F20" i="5"/>
  <c r="J19" i="5"/>
  <c r="G19" i="5"/>
  <c r="F19" i="5"/>
  <c r="J18" i="5"/>
  <c r="G18" i="5"/>
  <c r="F18" i="5"/>
  <c r="J17" i="5"/>
  <c r="G17" i="5"/>
  <c r="F17" i="5"/>
  <c r="J16" i="5"/>
  <c r="G16" i="5"/>
  <c r="F16" i="5"/>
  <c r="J15" i="5"/>
  <c r="G15" i="5"/>
  <c r="F15" i="5"/>
  <c r="J14" i="5"/>
  <c r="G14" i="5"/>
  <c r="F14" i="5"/>
  <c r="J13" i="5"/>
  <c r="G13" i="5"/>
  <c r="F13" i="5"/>
  <c r="J12" i="5"/>
  <c r="G12" i="5"/>
  <c r="F12" i="5"/>
  <c r="J11" i="5"/>
  <c r="G11" i="5"/>
  <c r="F11" i="5"/>
  <c r="J10" i="5"/>
  <c r="G10" i="5"/>
  <c r="F10" i="5"/>
  <c r="J9" i="5"/>
  <c r="G9" i="5"/>
  <c r="F9" i="5"/>
  <c r="J8" i="5"/>
  <c r="G8" i="5"/>
  <c r="F8" i="5"/>
  <c r="G59" i="3"/>
  <c r="G54" i="3"/>
  <c r="J58" i="3"/>
  <c r="I58" i="3"/>
  <c r="G58" i="3"/>
  <c r="E58" i="3"/>
  <c r="B58" i="3"/>
  <c r="J57" i="3"/>
  <c r="I57" i="3"/>
  <c r="G57" i="3"/>
  <c r="E57" i="3"/>
  <c r="B57" i="3"/>
  <c r="J56" i="3"/>
  <c r="I56" i="3"/>
  <c r="G56" i="3"/>
  <c r="E56" i="3"/>
  <c r="B56" i="3"/>
  <c r="J53" i="3"/>
  <c r="I53" i="3"/>
  <c r="G53" i="3"/>
  <c r="E53" i="3"/>
  <c r="B53" i="3"/>
  <c r="J52" i="3"/>
  <c r="I52" i="3"/>
  <c r="G52" i="3"/>
  <c r="E52" i="3"/>
  <c r="B52" i="3"/>
  <c r="J51" i="3"/>
  <c r="I51" i="3"/>
  <c r="G51" i="3"/>
  <c r="E51" i="3"/>
  <c r="B51" i="3"/>
  <c r="J50" i="3"/>
  <c r="I50" i="3"/>
  <c r="G50" i="3"/>
  <c r="E50" i="3"/>
  <c r="B50" i="3"/>
  <c r="J49" i="3"/>
  <c r="I49" i="3"/>
  <c r="G49" i="3"/>
  <c r="E49" i="3"/>
  <c r="B49" i="3"/>
  <c r="J48" i="3"/>
  <c r="I48" i="3"/>
  <c r="G48" i="3"/>
  <c r="E48" i="3"/>
  <c r="B48" i="3"/>
  <c r="J47" i="3"/>
  <c r="I47" i="3"/>
  <c r="G47" i="3"/>
  <c r="E47" i="3"/>
  <c r="B47" i="3"/>
  <c r="J46" i="3"/>
  <c r="I46" i="3"/>
  <c r="G46" i="3"/>
  <c r="E46" i="3"/>
  <c r="B46" i="3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J36" i="3"/>
  <c r="I36" i="3"/>
  <c r="G36" i="3"/>
  <c r="E36" i="3"/>
  <c r="B36" i="3"/>
  <c r="H59" i="3"/>
  <c r="E59" i="3"/>
  <c r="D59" i="3"/>
  <c r="C59" i="3"/>
  <c r="B59" i="3"/>
  <c r="J59" i="3"/>
  <c r="F59" i="3"/>
  <c r="H54" i="3"/>
  <c r="D54" i="3"/>
  <c r="C54" i="3"/>
  <c r="F54" i="3"/>
  <c r="J31" i="3"/>
  <c r="H31" i="3"/>
  <c r="E31" i="3"/>
  <c r="D31" i="3"/>
  <c r="C31" i="3"/>
  <c r="B31" i="3"/>
  <c r="J26" i="3"/>
  <c r="H26" i="3"/>
  <c r="E26" i="3"/>
  <c r="D26" i="3"/>
  <c r="C26" i="3"/>
  <c r="B26" i="3"/>
  <c r="J30" i="3"/>
  <c r="G30" i="3"/>
  <c r="F30" i="3"/>
  <c r="J29" i="3"/>
  <c r="G29" i="3"/>
  <c r="F29" i="3"/>
  <c r="J28" i="3"/>
  <c r="G28" i="3"/>
  <c r="F28" i="3"/>
  <c r="F31" i="3" s="1"/>
  <c r="J25" i="3"/>
  <c r="G25" i="3"/>
  <c r="F25" i="3"/>
  <c r="J24" i="3"/>
  <c r="G24" i="3"/>
  <c r="F24" i="3"/>
  <c r="J23" i="3"/>
  <c r="G23" i="3"/>
  <c r="F23" i="3"/>
  <c r="J22" i="3"/>
  <c r="G22" i="3"/>
  <c r="F22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B56" i="11" l="1"/>
  <c r="E56" i="11"/>
  <c r="J56" i="11"/>
  <c r="F32" i="11"/>
  <c r="G27" i="11"/>
  <c r="F27" i="11"/>
  <c r="J27" i="10"/>
  <c r="E27" i="10"/>
  <c r="J22" i="10"/>
  <c r="G10" i="10"/>
  <c r="E56" i="9"/>
  <c r="J56" i="9"/>
  <c r="G32" i="9"/>
  <c r="G27" i="9"/>
  <c r="F27" i="9"/>
  <c r="E52" i="7"/>
  <c r="J52" i="7"/>
  <c r="G25" i="7"/>
  <c r="F25" i="7"/>
  <c r="E54" i="5"/>
  <c r="J54" i="5"/>
  <c r="B54" i="5"/>
  <c r="F31" i="5"/>
  <c r="G26" i="5"/>
  <c r="F26" i="5"/>
  <c r="E54" i="3"/>
  <c r="J54" i="3"/>
  <c r="B54" i="3"/>
  <c r="G31" i="3"/>
  <c r="G26" i="3"/>
  <c r="F26" i="3"/>
</calcChain>
</file>

<file path=xl/sharedStrings.xml><?xml version="1.0" encoding="utf-8"?>
<sst xmlns="http://schemas.openxmlformats.org/spreadsheetml/2006/main" count="546" uniqueCount="79">
  <si>
    <t>Form B4:  Inflationary Adjustments</t>
  </si>
  <si>
    <t>Agency: Water Resources, Department of</t>
  </si>
  <si>
    <t>Agency Number:  360</t>
  </si>
  <si>
    <t>FY  2025  Request</t>
  </si>
  <si>
    <t>Function: Northern Idaho Adjudication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</si>
  <si>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</si>
  <si>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</si>
  <si>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</si>
  <si>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</si>
  <si>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</si>
  <si>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</si>
  <si>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</si>
  <si>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</si>
  <si>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</si>
  <si>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</si>
  <si>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</si>
  <si>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</si>
  <si>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</si>
  <si>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Trustee/Benefit
Summary Object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</si>
  <si>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</si>
  <si>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</si>
  <si>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</si>
  <si>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</si>
  <si>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</si>
  <si>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</si>
  <si>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</si>
  <si>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</si>
  <si>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</si>
  <si>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</si>
  <si>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</si>
  <si>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</si>
  <si>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</si>
  <si>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</si>
  <si>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</si>
  <si>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</si>
  <si>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</si>
  <si>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</si>
  <si>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</si>
  <si>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Fuel &amp; Lubricant Costs</t>
  </si>
  <si>
    <t>Computer Supplies</t>
  </si>
  <si>
    <t>Repair &amp; Maintenance Supplies</t>
  </si>
  <si>
    <t>Institutional &amp; Residential Supplies</t>
  </si>
  <si>
    <t>Specific Use Supplies</t>
  </si>
  <si>
    <t>Insurance</t>
  </si>
  <si>
    <t>Utility Charges</t>
  </si>
  <si>
    <t>Rentals &amp; Operating Leases</t>
  </si>
  <si>
    <t>Miscellaneous Expenditures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</si>
  <si>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</si>
  <si>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</si>
  <si>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</si>
  <si>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</si>
  <si>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</si>
  <si>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</si>
  <si>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</si>
  <si>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</si>
  <si>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</si>
  <si>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</si>
  <si>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</si>
  <si>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</si>
  <si>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</si>
  <si>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</si>
  <si>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</si>
  <si>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Operating Expenditures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</si>
  <si>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</si>
  <si>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</si>
  <si>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</si>
  <si>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</si>
  <si>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</si>
  <si>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</si>
  <si>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</si>
  <si>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</si>
  <si>
    <t>Function: Management &amp; Support Services</t>
  </si>
  <si>
    <t>Manufacturing &amp; Merchandising Costs</t>
  </si>
  <si>
    <t>Function: Bear River Basin Adjudication</t>
  </si>
  <si>
    <t>Function: Water Management</t>
  </si>
  <si>
    <t>Function: Planning and Technical Services</t>
  </si>
  <si>
    <t>Education &amp; Training Assistance</t>
  </si>
  <si>
    <t>Miscellaneous Payments As Agent</t>
  </si>
  <si>
    <t>Part B:
Trustee/Benefit
Summary Object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</si>
</sst>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1" xfId="0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D37E0-3EAA-4CC0-9E23-8F86FB20C3CA}">
  <dimension ref="A1:J61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75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24792.05</v>
      </c>
      <c r="C8" s="11">
        <v>18510.63</v>
      </c>
      <c r="D8" s="11">
        <v>26847.33</v>
      </c>
      <c r="E8" s="11">
        <v>33509.089999999997</v>
      </c>
      <c r="F8" s="11">
        <f>E8- D8</f>
        <v>6661.7599999999948</v>
      </c>
      <c r="G8" s="14">
        <f>(E8- D8)/D8</f>
        <v>0.24813491695449769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5425.78</v>
      </c>
      <c r="C9" s="18">
        <v>5839.29</v>
      </c>
      <c r="D9" s="18">
        <v>6784.46</v>
      </c>
      <c r="E9" s="18">
        <v>10744.47</v>
      </c>
      <c r="F9" s="18">
        <f>E9- D9</f>
        <v>3960.0099999999993</v>
      </c>
      <c r="G9" s="19">
        <f>(E9- D9)/D9</f>
        <v>0.58368831122889653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713.58</v>
      </c>
      <c r="C10" s="18">
        <v>921.07</v>
      </c>
      <c r="D10" s="18">
        <v>2710.99</v>
      </c>
      <c r="E10" s="18">
        <v>731.58</v>
      </c>
      <c r="F10" s="18">
        <f>E10- D10</f>
        <v>-1979.4099999999999</v>
      </c>
      <c r="G10" s="19">
        <f>(E10- D10)/D10</f>
        <v>-0.73014286293936903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259638.24</v>
      </c>
      <c r="C11" s="18">
        <v>218141.28</v>
      </c>
      <c r="D11" s="18">
        <v>226961.8</v>
      </c>
      <c r="E11" s="18">
        <v>1993382.64</v>
      </c>
      <c r="F11" s="18">
        <f>E11- D11</f>
        <v>1766420.8399999999</v>
      </c>
      <c r="G11" s="19">
        <f>(E11- D11)/D11</f>
        <v>7.7828993249084206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18989.080000000002</v>
      </c>
      <c r="C12" s="18">
        <v>14883.35</v>
      </c>
      <c r="D12" s="18">
        <v>19678.98</v>
      </c>
      <c r="E12" s="18">
        <v>18668.919999999998</v>
      </c>
      <c r="F12" s="18">
        <f>E12- D12</f>
        <v>-1010.0600000000013</v>
      </c>
      <c r="G12" s="19">
        <f>(E12- D12)/D12</f>
        <v>-5.1326847224805419E-2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635</v>
      </c>
      <c r="C13" s="18">
        <v>325.60000000000002</v>
      </c>
      <c r="D13" s="18">
        <v>0</v>
      </c>
      <c r="E13" s="18">
        <v>24.47</v>
      </c>
      <c r="F13" s="18">
        <f>E13- D13</f>
        <v>24.47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2604.88</v>
      </c>
      <c r="C14" s="18">
        <v>191621</v>
      </c>
      <c r="D14" s="18">
        <v>24386.400000000001</v>
      </c>
      <c r="E14" s="18">
        <v>27826.54</v>
      </c>
      <c r="F14" s="18">
        <f>E14- D14</f>
        <v>3440.1399999999994</v>
      </c>
      <c r="G14" s="19">
        <f>(E14- D14)/D14</f>
        <v>0.1410679723124364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73518.66</v>
      </c>
      <c r="C15" s="18">
        <v>35050.81</v>
      </c>
      <c r="D15" s="18">
        <v>76409.570000000007</v>
      </c>
      <c r="E15" s="18">
        <v>104812.98</v>
      </c>
      <c r="F15" s="18">
        <f>E15- D15</f>
        <v>28403.409999999989</v>
      </c>
      <c r="G15" s="19">
        <f>(E15- D15)/D15</f>
        <v>0.37172581916113367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6658.67</v>
      </c>
      <c r="C16" s="18">
        <v>5123.97</v>
      </c>
      <c r="D16" s="18">
        <v>6164.55</v>
      </c>
      <c r="E16" s="18">
        <v>5746.34</v>
      </c>
      <c r="F16" s="18">
        <f>E16- D16</f>
        <v>-418.21000000000004</v>
      </c>
      <c r="G16" s="19">
        <f>(E16- D16)/D16</f>
        <v>-6.7841123845211737E-2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20217.310000000001</v>
      </c>
      <c r="C17" s="18">
        <v>18746.8</v>
      </c>
      <c r="D17" s="18">
        <v>28707.45</v>
      </c>
      <c r="E17" s="18">
        <v>24750.76</v>
      </c>
      <c r="F17" s="18">
        <f>E17- D17</f>
        <v>-3956.6900000000023</v>
      </c>
      <c r="G17" s="19">
        <f>(E17- D17)/D17</f>
        <v>-0.13782798541841934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72</v>
      </c>
      <c r="B18" s="18">
        <v>125.37</v>
      </c>
      <c r="C18" s="18">
        <v>0</v>
      </c>
      <c r="D18" s="18">
        <v>0</v>
      </c>
      <c r="E18" s="18">
        <v>0</v>
      </c>
      <c r="F18" s="18">
        <f>E18- D18</f>
        <v>0</v>
      </c>
      <c r="G18" s="19" t="e">
        <f>(E18- D18)/D18</f>
        <v>#DIV/0!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39</v>
      </c>
      <c r="B19" s="18">
        <v>7246.74</v>
      </c>
      <c r="C19" s="18">
        <v>56463.75</v>
      </c>
      <c r="D19" s="18">
        <v>56226.23</v>
      </c>
      <c r="E19" s="18">
        <v>39235.29</v>
      </c>
      <c r="F19" s="18">
        <f>E19- D19</f>
        <v>-16990.940000000002</v>
      </c>
      <c r="G19" s="19">
        <f>(E19- D19)/D19</f>
        <v>-0.3021888538498847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40</v>
      </c>
      <c r="B20" s="18">
        <v>347</v>
      </c>
      <c r="C20" s="18">
        <v>97.33</v>
      </c>
      <c r="D20" s="18">
        <v>0</v>
      </c>
      <c r="E20" s="18">
        <v>76</v>
      </c>
      <c r="F20" s="18">
        <f>E20- D20</f>
        <v>76</v>
      </c>
      <c r="G20" s="19" t="e">
        <f>(E20- D20)/D20</f>
        <v>#DIV/0!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0</v>
      </c>
      <c r="C21" s="18">
        <v>44</v>
      </c>
      <c r="D21" s="18">
        <v>0</v>
      </c>
      <c r="E21" s="18">
        <v>0</v>
      </c>
      <c r="F21" s="18">
        <f>E21- D21</f>
        <v>0</v>
      </c>
      <c r="G21" s="19" t="e">
        <f>(E21- D21)/D21</f>
        <v>#DIV/0!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42</v>
      </c>
      <c r="B22" s="18">
        <v>32719.49</v>
      </c>
      <c r="C22" s="18">
        <v>13885.19</v>
      </c>
      <c r="D22" s="18">
        <v>6141.84</v>
      </c>
      <c r="E22" s="18">
        <v>7497.07</v>
      </c>
      <c r="F22" s="18">
        <f>E22- D22</f>
        <v>1355.2299999999996</v>
      </c>
      <c r="G22" s="19">
        <f>(E22- D22)/D22</f>
        <v>0.22065537363395979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43</v>
      </c>
      <c r="B23" s="18">
        <v>10669.3</v>
      </c>
      <c r="C23" s="18">
        <v>13239.7</v>
      </c>
      <c r="D23" s="18">
        <v>16008.52</v>
      </c>
      <c r="E23" s="18">
        <v>16370.58</v>
      </c>
      <c r="F23" s="18">
        <f>E23- D23</f>
        <v>362.05999999999949</v>
      </c>
      <c r="G23" s="19">
        <f>(E23- D23)/D23</f>
        <v>2.261670660373348E-2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44</v>
      </c>
      <c r="B24" s="18">
        <v>388.9</v>
      </c>
      <c r="C24" s="18">
        <v>121.57</v>
      </c>
      <c r="D24" s="18">
        <v>0</v>
      </c>
      <c r="E24" s="18">
        <v>0</v>
      </c>
      <c r="F24" s="18">
        <f>E24- D24</f>
        <v>0</v>
      </c>
      <c r="G24" s="19" t="e">
        <f>(E24- D24)/D24</f>
        <v>#DIV/0!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45</v>
      </c>
      <c r="B25" s="18">
        <v>317891.28000000003</v>
      </c>
      <c r="C25" s="18">
        <v>218333.95</v>
      </c>
      <c r="D25" s="18">
        <v>648511.94999999995</v>
      </c>
      <c r="E25" s="18">
        <v>283344.21000000002</v>
      </c>
      <c r="F25" s="18">
        <f>E25- D25</f>
        <v>-365167.73999999993</v>
      </c>
      <c r="G25" s="19">
        <f>(E25- D25)/D25</f>
        <v>-0.56308559927076129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17" t="s">
        <v>46</v>
      </c>
      <c r="B26" s="18">
        <v>494800.38</v>
      </c>
      <c r="C26" s="18">
        <v>353924.17</v>
      </c>
      <c r="D26" s="18">
        <v>123262.27</v>
      </c>
      <c r="E26" s="18">
        <v>310532.5</v>
      </c>
      <c r="F26" s="18">
        <f>E26- D26</f>
        <v>187270.22999999998</v>
      </c>
      <c r="G26" s="19">
        <f>(E26- D26)/D26</f>
        <v>1.5192826645168873</v>
      </c>
      <c r="H26" s="18">
        <v>0</v>
      </c>
      <c r="I26" s="18">
        <v>0</v>
      </c>
      <c r="J26" s="20">
        <f>H26+ I26</f>
        <v>0</v>
      </c>
    </row>
    <row r="27" spans="1:10" ht="13.5" customHeight="1" x14ac:dyDescent="0.2">
      <c r="A27" s="21" t="s">
        <v>47</v>
      </c>
      <c r="B27" s="24">
        <f>SUM(B8:B26)</f>
        <v>1277381.71</v>
      </c>
      <c r="C27" s="24">
        <f>SUM(C8:C26)</f>
        <v>1165273.4599999997</v>
      </c>
      <c r="D27" s="24">
        <f>SUM(D8:D26)</f>
        <v>1268802.3399999999</v>
      </c>
      <c r="E27" s="24">
        <f>SUM(E8:E26)</f>
        <v>2877253.4399999995</v>
      </c>
      <c r="F27" s="24">
        <f>SUM(F8:F26)</f>
        <v>1608451.0999999999</v>
      </c>
      <c r="G27" s="25">
        <f>(E27- D27)/D27</f>
        <v>1.2676924129884564</v>
      </c>
      <c r="H27" s="24">
        <f>SUM(H8:H26)</f>
        <v>0</v>
      </c>
      <c r="I27" s="11">
        <v>0</v>
      </c>
      <c r="J27" s="26">
        <f>SUM(J8:J26)</f>
        <v>0</v>
      </c>
    </row>
    <row r="28" spans="1:10" ht="16.5" customHeight="1" x14ac:dyDescent="0.2">
      <c r="A28" s="21" t="s">
        <v>48</v>
      </c>
      <c r="B28" s="18"/>
      <c r="C28" s="18"/>
      <c r="D28" s="18"/>
      <c r="E28" s="18"/>
      <c r="F28" s="18"/>
      <c r="G28" s="19"/>
      <c r="H28" s="18"/>
      <c r="I28" s="18"/>
      <c r="J28" s="20"/>
    </row>
    <row r="29" spans="1:10" ht="13.5" customHeight="1" x14ac:dyDescent="0.2">
      <c r="A29" s="17" t="s">
        <v>49</v>
      </c>
      <c r="B29" s="18">
        <v>735394.44</v>
      </c>
      <c r="C29" s="18">
        <v>652279.27</v>
      </c>
      <c r="D29" s="18">
        <v>644197.96</v>
      </c>
      <c r="E29" s="18">
        <v>637264.28</v>
      </c>
      <c r="F29" s="18">
        <f>E29- D29</f>
        <v>-6933.6799999999348</v>
      </c>
      <c r="G29" s="19">
        <f>(E29- D29)/D29</f>
        <v>-1.0763275313693844E-2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50</v>
      </c>
      <c r="B30" s="18">
        <v>541987.27</v>
      </c>
      <c r="C30" s="18">
        <v>512994.19</v>
      </c>
      <c r="D30" s="18">
        <v>624604.38</v>
      </c>
      <c r="E30" s="18">
        <v>606971.14</v>
      </c>
      <c r="F30" s="18">
        <f>E30- D30</f>
        <v>-17633.239999999991</v>
      </c>
      <c r="G30" s="19">
        <f>(E30- D30)/D30</f>
        <v>-2.8231054031353401E-2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17" t="s">
        <v>51</v>
      </c>
      <c r="B31" s="18">
        <v>0</v>
      </c>
      <c r="C31" s="18">
        <v>0</v>
      </c>
      <c r="D31" s="18">
        <v>0</v>
      </c>
      <c r="E31" s="18">
        <v>0</v>
      </c>
      <c r="F31" s="18">
        <f>E31- D31</f>
        <v>0</v>
      </c>
      <c r="G31" s="19" t="e">
        <f>(E31- D31)/D31</f>
        <v>#DIV/0!</v>
      </c>
      <c r="H31" s="18">
        <v>0</v>
      </c>
      <c r="I31" s="18">
        <v>0</v>
      </c>
      <c r="J31" s="20">
        <f>H31+ I31</f>
        <v>0</v>
      </c>
    </row>
    <row r="32" spans="1:10" ht="13.5" customHeight="1" x14ac:dyDescent="0.2">
      <c r="A32" s="22" t="s">
        <v>47</v>
      </c>
      <c r="B32" s="27">
        <f>SUM(B29:B31)</f>
        <v>1277381.71</v>
      </c>
      <c r="C32" s="27">
        <f>SUM(C29:C31)</f>
        <v>1165273.46</v>
      </c>
      <c r="D32" s="27">
        <f>SUM(D29:D31)</f>
        <v>1268802.3399999999</v>
      </c>
      <c r="E32" s="27">
        <f>SUM(E29:E31)</f>
        <v>1244235.42</v>
      </c>
      <c r="F32" s="27">
        <f>SUM(F29:F31)</f>
        <v>-24566.919999999925</v>
      </c>
      <c r="G32" s="28">
        <f>(E32- D32)/D32</f>
        <v>-1.9362290898675305E-2</v>
      </c>
      <c r="H32" s="27">
        <f>SUM(H29:H31)</f>
        <v>0</v>
      </c>
      <c r="I32" s="23">
        <v>0</v>
      </c>
      <c r="J32" s="29">
        <f>SUM(J29:J31)</f>
        <v>0</v>
      </c>
    </row>
    <row r="35" spans="1:10" ht="13.5" customHeight="1" x14ac:dyDescent="0.2">
      <c r="A35" s="3" t="s">
        <v>52</v>
      </c>
      <c r="B35" s="3" t="s">
        <v>53</v>
      </c>
      <c r="C35" s="3" t="s">
        <v>54</v>
      </c>
      <c r="D35" s="3" t="s">
        <v>55</v>
      </c>
      <c r="E35" s="3" t="s">
        <v>56</v>
      </c>
      <c r="F35" s="3" t="s">
        <v>57</v>
      </c>
      <c r="G35" s="3" t="s">
        <v>58</v>
      </c>
      <c r="H35" s="3" t="s">
        <v>59</v>
      </c>
      <c r="I35" s="3" t="s">
        <v>60</v>
      </c>
      <c r="J35" s="3" t="s">
        <v>61</v>
      </c>
    </row>
    <row r="36" spans="1:10" ht="36.950000000000003" customHeight="1" x14ac:dyDescent="0.2">
      <c r="A36" s="6" t="s">
        <v>62</v>
      </c>
      <c r="B36" s="7" t="s">
        <v>63</v>
      </c>
      <c r="C36" s="7" t="s">
        <v>64</v>
      </c>
      <c r="D36" s="7" t="s">
        <v>65</v>
      </c>
      <c r="E36" s="7" t="s">
        <v>66</v>
      </c>
      <c r="F36" s="7" t="s">
        <v>67</v>
      </c>
      <c r="G36" s="7" t="s">
        <v>68</v>
      </c>
      <c r="H36" s="7" t="s">
        <v>69</v>
      </c>
      <c r="I36" s="7" t="s">
        <v>68</v>
      </c>
      <c r="J36" s="8" t="s">
        <v>70</v>
      </c>
    </row>
    <row r="37" spans="1:10" ht="13.5" customHeight="1" x14ac:dyDescent="0.2">
      <c r="A37" s="9" t="s">
        <v>29</v>
      </c>
      <c r="B37" s="11">
        <f>J8</f>
        <v>0</v>
      </c>
      <c r="C37" s="11">
        <v>0</v>
      </c>
      <c r="D37" s="11">
        <v>0</v>
      </c>
      <c r="E37" s="11">
        <f>SUM(B37:D37)</f>
        <v>0</v>
      </c>
      <c r="F37" s="11">
        <v>0</v>
      </c>
      <c r="G37" s="14" t="e">
        <f>F37/E37</f>
        <v>#DIV/0!</v>
      </c>
      <c r="H37" s="11">
        <v>0</v>
      </c>
      <c r="I37" s="14">
        <f>IF(E37=0,0,H37/E37)</f>
        <v>0</v>
      </c>
      <c r="J37" s="16">
        <f>E37+F37+H37</f>
        <v>0</v>
      </c>
    </row>
    <row r="38" spans="1:10" ht="13.5" customHeight="1" x14ac:dyDescent="0.2">
      <c r="A38" s="17" t="s">
        <v>30</v>
      </c>
      <c r="B38" s="18">
        <f>J9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31</v>
      </c>
      <c r="B39" s="18">
        <f>J10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32</v>
      </c>
      <c r="B40" s="18">
        <f>J11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33</v>
      </c>
      <c r="B41" s="18">
        <f>J12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34</v>
      </c>
      <c r="B42" s="18">
        <f>J13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35</v>
      </c>
      <c r="B43" s="18">
        <f>J14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36</v>
      </c>
      <c r="B44" s="18">
        <f>J15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37</v>
      </c>
      <c r="B45" s="18">
        <f>J16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38</v>
      </c>
      <c r="B46" s="18">
        <f>J17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72</v>
      </c>
      <c r="B47" s="18">
        <f>J18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39</v>
      </c>
      <c r="B48" s="18">
        <f>J19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40</v>
      </c>
      <c r="B49" s="18">
        <f>J20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41</v>
      </c>
      <c r="B50" s="18">
        <f>J21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42</v>
      </c>
      <c r="B51" s="18">
        <f>J22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43</v>
      </c>
      <c r="B52" s="18">
        <f>J23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44</v>
      </c>
      <c r="B53" s="18">
        <f>J24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17" t="s">
        <v>45</v>
      </c>
      <c r="B54" s="18">
        <f>J25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17" t="s">
        <v>46</v>
      </c>
      <c r="B55" s="18">
        <f>J26</f>
        <v>0</v>
      </c>
      <c r="C55" s="18">
        <v>0</v>
      </c>
      <c r="D55" s="18">
        <v>0</v>
      </c>
      <c r="E55" s="18">
        <f>SUM(B55:D55)</f>
        <v>0</v>
      </c>
      <c r="F55" s="18">
        <v>0</v>
      </c>
      <c r="G55" s="19" t="e">
        <f>F55/E55</f>
        <v>#DIV/0!</v>
      </c>
      <c r="H55" s="18">
        <v>0</v>
      </c>
      <c r="I55" s="19">
        <f>IF(E55=0,0,H55/E55)</f>
        <v>0</v>
      </c>
      <c r="J55" s="20">
        <f>E55+F55+H55</f>
        <v>0</v>
      </c>
    </row>
    <row r="56" spans="1:10" ht="13.5" customHeight="1" x14ac:dyDescent="0.2">
      <c r="A56" s="21" t="s">
        <v>47</v>
      </c>
      <c r="B56" s="24">
        <f>SUM(B37:B55)</f>
        <v>0</v>
      </c>
      <c r="C56" s="24">
        <f>SUM(C37:C55)</f>
        <v>0</v>
      </c>
      <c r="D56" s="24">
        <f>SUM(D37:D55)</f>
        <v>0</v>
      </c>
      <c r="E56" s="24">
        <f>SUM(E37:E55)</f>
        <v>0</v>
      </c>
      <c r="F56" s="24">
        <f>SUM(F37:F55)</f>
        <v>0</v>
      </c>
      <c r="G56" s="25" t="e">
        <f>F56/E56</f>
        <v>#DIV/0!</v>
      </c>
      <c r="H56" s="24">
        <f>SUM(H37:H55)</f>
        <v>0</v>
      </c>
      <c r="I56" s="11">
        <v>0</v>
      </c>
      <c r="J56" s="26">
        <f>SUM(J37:J55)</f>
        <v>0</v>
      </c>
    </row>
    <row r="57" spans="1:10" ht="13.5" customHeight="1" x14ac:dyDescent="0.2">
      <c r="A57" s="21" t="s">
        <v>48</v>
      </c>
      <c r="B57" s="18"/>
      <c r="C57" s="18"/>
      <c r="D57" s="18"/>
      <c r="E57" s="18"/>
      <c r="F57" s="18"/>
      <c r="G57" s="19"/>
      <c r="H57" s="18"/>
      <c r="I57" s="18"/>
      <c r="J57" s="20"/>
    </row>
    <row r="58" spans="1:10" ht="13.5" customHeight="1" x14ac:dyDescent="0.2">
      <c r="A58" s="17" t="s">
        <v>49</v>
      </c>
      <c r="B58" s="18">
        <f>J29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17" t="s">
        <v>50</v>
      </c>
      <c r="B59" s="18">
        <f>J30</f>
        <v>0</v>
      </c>
      <c r="C59" s="18">
        <v>0</v>
      </c>
      <c r="D59" s="18">
        <v>0</v>
      </c>
      <c r="E59" s="18">
        <f>SUM(B59:D59)</f>
        <v>0</v>
      </c>
      <c r="F59" s="18">
        <v>0</v>
      </c>
      <c r="G59" s="19" t="e">
        <f>F59/E59</f>
        <v>#DIV/0!</v>
      </c>
      <c r="H59" s="18">
        <v>0</v>
      </c>
      <c r="I59" s="19">
        <f>IF(E59=0,0,H59/E59)</f>
        <v>0</v>
      </c>
      <c r="J59" s="20">
        <f>E59+F59+H59</f>
        <v>0</v>
      </c>
    </row>
    <row r="60" spans="1:10" ht="13.5" customHeight="1" x14ac:dyDescent="0.2">
      <c r="A60" s="17" t="s">
        <v>51</v>
      </c>
      <c r="B60" s="18">
        <f>J31</f>
        <v>0</v>
      </c>
      <c r="C60" s="18">
        <v>0</v>
      </c>
      <c r="D60" s="18">
        <v>0</v>
      </c>
      <c r="E60" s="18">
        <f>SUM(B60:D60)</f>
        <v>0</v>
      </c>
      <c r="F60" s="18">
        <v>0</v>
      </c>
      <c r="G60" s="19" t="e">
        <f>F60/E60</f>
        <v>#DIV/0!</v>
      </c>
      <c r="H60" s="18">
        <v>0</v>
      </c>
      <c r="I60" s="19">
        <f>IF(E60=0,0,H60/E60)</f>
        <v>0</v>
      </c>
      <c r="J60" s="20">
        <f>E60+F60+H60</f>
        <v>0</v>
      </c>
    </row>
    <row r="61" spans="1:10" ht="13.5" customHeight="1" x14ac:dyDescent="0.2">
      <c r="A61" s="22" t="s">
        <v>47</v>
      </c>
      <c r="B61" s="27">
        <f>SUM(B58:B60)</f>
        <v>0</v>
      </c>
      <c r="C61" s="27">
        <f>SUM(C58:C60)</f>
        <v>0</v>
      </c>
      <c r="D61" s="27">
        <f>SUM(D58:D60)</f>
        <v>0</v>
      </c>
      <c r="E61" s="27">
        <f>SUM(E58:E60)</f>
        <v>0</v>
      </c>
      <c r="F61" s="27">
        <f>SUM(F58:F60)</f>
        <v>0</v>
      </c>
      <c r="G61" s="28" t="e">
        <f>F61/E61</f>
        <v>#DIV/0!</v>
      </c>
      <c r="H61" s="27">
        <f>SUM(H58:H60)</f>
        <v>0</v>
      </c>
      <c r="I61" s="23">
        <v>0</v>
      </c>
      <c r="J61" s="29">
        <f>SUM(J58:J60)</f>
        <v>0</v>
      </c>
    </row>
  </sheetData>
  <mergeCells count="1"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4B651-C261-418C-85B1-2480917EB528}">
  <dimension ref="A1:J2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75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76</v>
      </c>
      <c r="B8" s="11">
        <v>0</v>
      </c>
      <c r="C8" s="11">
        <v>0</v>
      </c>
      <c r="D8" s="11">
        <v>5387.5</v>
      </c>
      <c r="E8" s="11">
        <v>0</v>
      </c>
      <c r="F8" s="11">
        <f>E8- D8</f>
        <v>-5387.5</v>
      </c>
      <c r="G8" s="14">
        <f>(E8- D8)/D8</f>
        <v>-1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77</v>
      </c>
      <c r="B9" s="18">
        <v>908500</v>
      </c>
      <c r="C9" s="18">
        <v>408500</v>
      </c>
      <c r="D9" s="18">
        <v>903112.5</v>
      </c>
      <c r="E9" s="18">
        <v>73779906</v>
      </c>
      <c r="F9" s="18">
        <f>E9- D9</f>
        <v>72876793.5</v>
      </c>
      <c r="G9" s="19">
        <f>(E9- D9)/D9</f>
        <v>80.695144292654575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21" t="s">
        <v>47</v>
      </c>
      <c r="B10" s="24">
        <f>SUM(B8:B9)</f>
        <v>908500</v>
      </c>
      <c r="C10" s="24">
        <f>SUM(C8:C9)</f>
        <v>408500</v>
      </c>
      <c r="D10" s="24">
        <f>SUM(D8:D9)</f>
        <v>908500</v>
      </c>
      <c r="E10" s="24">
        <f>SUM(E8:E9)</f>
        <v>73779906</v>
      </c>
      <c r="F10" s="24">
        <f>SUM(F8:F9)</f>
        <v>72871406</v>
      </c>
      <c r="G10" s="25">
        <f>(E10- D10)/D10</f>
        <v>80.210683544303791</v>
      </c>
      <c r="H10" s="24">
        <f>SUM(H8:H9)</f>
        <v>0</v>
      </c>
      <c r="I10" s="11">
        <v>0</v>
      </c>
      <c r="J10" s="26">
        <f>SUM(J8:J9)</f>
        <v>0</v>
      </c>
    </row>
    <row r="11" spans="1:10" ht="16.5" customHeight="1" x14ac:dyDescent="0.2">
      <c r="A11" s="21" t="s">
        <v>48</v>
      </c>
      <c r="B11" s="18"/>
      <c r="C11" s="18"/>
      <c r="D11" s="18"/>
      <c r="E11" s="18"/>
      <c r="F11" s="18"/>
      <c r="G11" s="19"/>
      <c r="H11" s="18"/>
      <c r="I11" s="18"/>
      <c r="J11" s="20"/>
    </row>
    <row r="12" spans="1:10" ht="13.5" customHeight="1" x14ac:dyDescent="0.2">
      <c r="A12" s="17" t="s">
        <v>49</v>
      </c>
      <c r="B12" s="18">
        <v>908500</v>
      </c>
      <c r="C12" s="18">
        <v>408500</v>
      </c>
      <c r="D12" s="18">
        <v>908500</v>
      </c>
      <c r="E12" s="18">
        <v>908500</v>
      </c>
      <c r="F12" s="18">
        <f>E12- D12</f>
        <v>0</v>
      </c>
      <c r="G12" s="19">
        <f>(E12- D12)/D12</f>
        <v>0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50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51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22" t="s">
        <v>47</v>
      </c>
      <c r="B15" s="27">
        <f>SUM(B12:B14)</f>
        <v>908500</v>
      </c>
      <c r="C15" s="27">
        <f>SUM(C12:C14)</f>
        <v>408500</v>
      </c>
      <c r="D15" s="27">
        <f>SUM(D12:D14)</f>
        <v>908500</v>
      </c>
      <c r="E15" s="27">
        <f>SUM(E12:E14)</f>
        <v>908500</v>
      </c>
      <c r="F15" s="27">
        <f>SUM(F12:F14)</f>
        <v>0</v>
      </c>
      <c r="G15" s="28">
        <f>(E15- D15)/D15</f>
        <v>0</v>
      </c>
      <c r="H15" s="27">
        <f>SUM(H12:H14)</f>
        <v>0</v>
      </c>
      <c r="I15" s="23">
        <v>0</v>
      </c>
      <c r="J15" s="29">
        <f>SUM(J12:J14)</f>
        <v>0</v>
      </c>
    </row>
    <row r="18" spans="1:10" ht="13.5" customHeight="1" x14ac:dyDescent="0.2">
      <c r="A18" s="3" t="s">
        <v>52</v>
      </c>
      <c r="B18" s="3" t="s">
        <v>53</v>
      </c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  <c r="I18" s="3" t="s">
        <v>60</v>
      </c>
      <c r="J18" s="3" t="s">
        <v>61</v>
      </c>
    </row>
    <row r="19" spans="1:10" ht="36.950000000000003" customHeight="1" x14ac:dyDescent="0.2">
      <c r="A19" s="6" t="s">
        <v>78</v>
      </c>
      <c r="B19" s="7" t="s">
        <v>63</v>
      </c>
      <c r="C19" s="7" t="s">
        <v>64</v>
      </c>
      <c r="D19" s="7" t="s">
        <v>65</v>
      </c>
      <c r="E19" s="7" t="s">
        <v>66</v>
      </c>
      <c r="F19" s="7" t="s">
        <v>67</v>
      </c>
      <c r="G19" s="7" t="s">
        <v>68</v>
      </c>
      <c r="H19" s="7" t="s">
        <v>69</v>
      </c>
      <c r="I19" s="7" t="s">
        <v>68</v>
      </c>
      <c r="J19" s="8" t="s">
        <v>70</v>
      </c>
    </row>
    <row r="20" spans="1:10" ht="13.5" customHeight="1" x14ac:dyDescent="0.2">
      <c r="A20" s="9" t="s">
        <v>76</v>
      </c>
      <c r="B20" s="11">
        <f>J8</f>
        <v>0</v>
      </c>
      <c r="C20" s="11">
        <v>0</v>
      </c>
      <c r="D20" s="11">
        <v>0</v>
      </c>
      <c r="E20" s="11">
        <f>SUM(B20:D20)</f>
        <v>0</v>
      </c>
      <c r="F20" s="11">
        <v>0</v>
      </c>
      <c r="G20" s="14" t="e">
        <f>F20/E20</f>
        <v>#DIV/0!</v>
      </c>
      <c r="H20" s="11">
        <v>0</v>
      </c>
      <c r="I20" s="14">
        <f>IF(E20=0,0,H20/E20)</f>
        <v>0</v>
      </c>
      <c r="J20" s="16">
        <f>E20+F20+H20</f>
        <v>0</v>
      </c>
    </row>
    <row r="21" spans="1:10" ht="13.5" customHeight="1" x14ac:dyDescent="0.2">
      <c r="A21" s="17" t="s">
        <v>77</v>
      </c>
      <c r="B21" s="18">
        <f>J9</f>
        <v>0</v>
      </c>
      <c r="C21" s="18">
        <v>0</v>
      </c>
      <c r="D21" s="18">
        <v>0</v>
      </c>
      <c r="E21" s="18">
        <f>SUM(B21:D21)</f>
        <v>0</v>
      </c>
      <c r="F21" s="18">
        <v>0</v>
      </c>
      <c r="G21" s="19" t="e">
        <f>F21/E21</f>
        <v>#DIV/0!</v>
      </c>
      <c r="H21" s="18">
        <v>0</v>
      </c>
      <c r="I21" s="19">
        <f>IF(E21=0,0,H21/E21)</f>
        <v>0</v>
      </c>
      <c r="J21" s="20">
        <f>E21+F21+H21</f>
        <v>0</v>
      </c>
    </row>
    <row r="22" spans="1:10" ht="13.5" customHeight="1" x14ac:dyDescent="0.2">
      <c r="A22" s="21" t="s">
        <v>47</v>
      </c>
      <c r="B22" s="24">
        <f>SUM(B20:B21)</f>
        <v>0</v>
      </c>
      <c r="C22" s="24">
        <f>SUM(C20:C21)</f>
        <v>0</v>
      </c>
      <c r="D22" s="24">
        <f>SUM(D20:D21)</f>
        <v>0</v>
      </c>
      <c r="E22" s="24">
        <f>SUM(E20:E21)</f>
        <v>0</v>
      </c>
      <c r="F22" s="24">
        <f>SUM(F20:F21)</f>
        <v>0</v>
      </c>
      <c r="G22" s="25" t="e">
        <f>F22/E22</f>
        <v>#DIV/0!</v>
      </c>
      <c r="H22" s="24">
        <f>SUM(H20:H21)</f>
        <v>0</v>
      </c>
      <c r="I22" s="11">
        <v>0</v>
      </c>
      <c r="J22" s="26">
        <f>SUM(J20:J21)</f>
        <v>0</v>
      </c>
    </row>
    <row r="23" spans="1:10" ht="13.5" customHeight="1" x14ac:dyDescent="0.2">
      <c r="A23" s="21" t="s">
        <v>48</v>
      </c>
      <c r="B23" s="18"/>
      <c r="C23" s="18"/>
      <c r="D23" s="18"/>
      <c r="E23" s="18"/>
      <c r="F23" s="18"/>
      <c r="G23" s="19"/>
      <c r="H23" s="18"/>
      <c r="I23" s="18"/>
      <c r="J23" s="20"/>
    </row>
    <row r="24" spans="1:10" ht="13.5" customHeight="1" x14ac:dyDescent="0.2">
      <c r="A24" s="17" t="s">
        <v>49</v>
      </c>
      <c r="B24" s="18">
        <f>J12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50</v>
      </c>
      <c r="B25" s="18">
        <f>J13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17" t="s">
        <v>51</v>
      </c>
      <c r="B26" s="18">
        <f>J14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22" t="s">
        <v>47</v>
      </c>
      <c r="B27" s="27">
        <f>SUM(B24:B26)</f>
        <v>0</v>
      </c>
      <c r="C27" s="27">
        <f>SUM(C24:C26)</f>
        <v>0</v>
      </c>
      <c r="D27" s="27">
        <f>SUM(D24:D26)</f>
        <v>0</v>
      </c>
      <c r="E27" s="27">
        <f>SUM(E24:E26)</f>
        <v>0</v>
      </c>
      <c r="F27" s="27">
        <f>SUM(F24:F26)</f>
        <v>0</v>
      </c>
      <c r="G27" s="28" t="e">
        <f>F27/E27</f>
        <v>#DIV/0!</v>
      </c>
      <c r="H27" s="27">
        <f>SUM(H24:H26)</f>
        <v>0</v>
      </c>
      <c r="I27" s="23">
        <v>0</v>
      </c>
      <c r="J27" s="29">
        <f>SUM(J24:J26)</f>
        <v>0</v>
      </c>
    </row>
  </sheetData>
  <mergeCells count="1">
    <mergeCell ref="F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5E423-C139-4AE3-8885-C064F9856F3D}">
  <dimension ref="A1:J61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110514.87</v>
      </c>
      <c r="C8" s="11">
        <v>104041.66</v>
      </c>
      <c r="D8" s="11">
        <v>113487.87</v>
      </c>
      <c r="E8" s="11">
        <v>127237.62</v>
      </c>
      <c r="F8" s="11">
        <f>E8- D8</f>
        <v>13749.75</v>
      </c>
      <c r="G8" s="14">
        <f>(E8- D8)/D8</f>
        <v>0.1211561200329163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15780.88</v>
      </c>
      <c r="C9" s="18">
        <v>10910.15</v>
      </c>
      <c r="D9" s="18">
        <v>20652.87</v>
      </c>
      <c r="E9" s="18">
        <v>13582.72</v>
      </c>
      <c r="F9" s="18">
        <f>E9- D9</f>
        <v>-7070.15</v>
      </c>
      <c r="G9" s="19">
        <f>(E9- D9)/D9</f>
        <v>-0.34233256685390456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7853.38</v>
      </c>
      <c r="C10" s="18">
        <v>10939.99</v>
      </c>
      <c r="D10" s="18">
        <v>10600.76</v>
      </c>
      <c r="E10" s="18">
        <v>12661.89</v>
      </c>
      <c r="F10" s="18">
        <f>E10- D10</f>
        <v>2061.1299999999992</v>
      </c>
      <c r="G10" s="19">
        <f>(E10- D10)/D10</f>
        <v>0.19443228598704235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145451.63</v>
      </c>
      <c r="C11" s="18">
        <v>103319.25</v>
      </c>
      <c r="D11" s="18">
        <v>200602.36</v>
      </c>
      <c r="E11" s="18">
        <v>215446.97</v>
      </c>
      <c r="F11" s="18">
        <f>E11- D11</f>
        <v>14844.610000000015</v>
      </c>
      <c r="G11" s="19">
        <f>(E11- D11)/D11</f>
        <v>7.4000176269112761E-2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41651.599999999999</v>
      </c>
      <c r="C12" s="18">
        <v>32547.25</v>
      </c>
      <c r="D12" s="18">
        <v>55930.27</v>
      </c>
      <c r="E12" s="18">
        <v>53611.32</v>
      </c>
      <c r="F12" s="18">
        <f>E12- D12</f>
        <v>-2318.9499999999971</v>
      </c>
      <c r="G12" s="19">
        <f>(E12- D12)/D12</f>
        <v>-4.1461448335579236E-2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16</v>
      </c>
      <c r="C13" s="18">
        <v>546.1</v>
      </c>
      <c r="D13" s="18">
        <v>28.16</v>
      </c>
      <c r="E13" s="18">
        <v>26.89</v>
      </c>
      <c r="F13" s="18">
        <f>E13- D13</f>
        <v>-1.2699999999999996</v>
      </c>
      <c r="G13" s="19">
        <f>(E13- D13)/D13</f>
        <v>-4.5099431818181802E-2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7221.67</v>
      </c>
      <c r="C14" s="18">
        <v>396762.16</v>
      </c>
      <c r="D14" s="18">
        <v>361379.76</v>
      </c>
      <c r="E14" s="18">
        <v>415921.87</v>
      </c>
      <c r="F14" s="18">
        <f>E14- D14</f>
        <v>54542.109999999986</v>
      </c>
      <c r="G14" s="19">
        <f>(E14- D14)/D14</f>
        <v>0.15092740667047869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36459.199999999997</v>
      </c>
      <c r="C15" s="18">
        <v>15328.81</v>
      </c>
      <c r="D15" s="18">
        <v>50542.67</v>
      </c>
      <c r="E15" s="18">
        <v>44827</v>
      </c>
      <c r="F15" s="18">
        <f>E15- D15</f>
        <v>-5715.6699999999983</v>
      </c>
      <c r="G15" s="19">
        <f>(E15- D15)/D15</f>
        <v>-0.11308603205964383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20963.05</v>
      </c>
      <c r="C16" s="18">
        <v>18193.73</v>
      </c>
      <c r="D16" s="18">
        <v>17493.37</v>
      </c>
      <c r="E16" s="18">
        <v>20969.79</v>
      </c>
      <c r="F16" s="18">
        <f>E16- D16</f>
        <v>3476.4200000000019</v>
      </c>
      <c r="G16" s="19">
        <f>(E16- D16)/D16</f>
        <v>0.19872786089815753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40592.120000000003</v>
      </c>
      <c r="C17" s="18">
        <v>37361.120000000003</v>
      </c>
      <c r="D17" s="18">
        <v>56541.33</v>
      </c>
      <c r="E17" s="18">
        <v>60959.839999999997</v>
      </c>
      <c r="F17" s="18">
        <f>E17- D17</f>
        <v>4418.5099999999948</v>
      </c>
      <c r="G17" s="19">
        <f>(E17- D17)/D17</f>
        <v>7.8146552265395852E-2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72</v>
      </c>
      <c r="B18" s="18">
        <v>536.34</v>
      </c>
      <c r="C18" s="18">
        <v>120.31</v>
      </c>
      <c r="D18" s="18">
        <v>56</v>
      </c>
      <c r="E18" s="18">
        <v>5.07</v>
      </c>
      <c r="F18" s="18">
        <f>E18- D18</f>
        <v>-50.93</v>
      </c>
      <c r="G18" s="19">
        <f>(E18- D18)/D18</f>
        <v>-0.90946428571428573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39</v>
      </c>
      <c r="B19" s="18">
        <v>75133.94</v>
      </c>
      <c r="C19" s="18">
        <v>40995.699999999997</v>
      </c>
      <c r="D19" s="18">
        <v>108152.09</v>
      </c>
      <c r="E19" s="18">
        <v>113069.13</v>
      </c>
      <c r="F19" s="18">
        <f>E19- D19</f>
        <v>4917.0400000000081</v>
      </c>
      <c r="G19" s="19">
        <f>(E19- D19)/D19</f>
        <v>4.5464123716888023E-2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40</v>
      </c>
      <c r="B20" s="18">
        <v>1105.31</v>
      </c>
      <c r="C20" s="18">
        <v>146.53</v>
      </c>
      <c r="D20" s="18">
        <v>140.09</v>
      </c>
      <c r="E20" s="18">
        <v>185.38</v>
      </c>
      <c r="F20" s="18">
        <f>E20- D20</f>
        <v>45.289999999999992</v>
      </c>
      <c r="G20" s="19">
        <f>(E20- D20)/D20</f>
        <v>0.32329216931972299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0</v>
      </c>
      <c r="C21" s="18">
        <v>79.98</v>
      </c>
      <c r="D21" s="18">
        <v>31.61</v>
      </c>
      <c r="E21" s="18">
        <v>0</v>
      </c>
      <c r="F21" s="18">
        <f>E21- D21</f>
        <v>-31.61</v>
      </c>
      <c r="G21" s="19">
        <f>(E21- D21)/D21</f>
        <v>-1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42</v>
      </c>
      <c r="B22" s="18">
        <v>1640.94</v>
      </c>
      <c r="C22" s="18">
        <v>3313.82</v>
      </c>
      <c r="D22" s="18">
        <v>2704.79</v>
      </c>
      <c r="E22" s="18">
        <v>14266.06</v>
      </c>
      <c r="F22" s="18">
        <f>E22- D22</f>
        <v>11561.27</v>
      </c>
      <c r="G22" s="19">
        <f>(E22- D22)/D22</f>
        <v>4.2743688049719202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43</v>
      </c>
      <c r="B23" s="18">
        <v>24873.08</v>
      </c>
      <c r="C23" s="18">
        <v>23668.57</v>
      </c>
      <c r="D23" s="18">
        <v>26605.65</v>
      </c>
      <c r="E23" s="18">
        <v>32741.21</v>
      </c>
      <c r="F23" s="18">
        <f>E23- D23</f>
        <v>6135.5599999999977</v>
      </c>
      <c r="G23" s="19">
        <f>(E23- D23)/D23</f>
        <v>0.23061116717689653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44</v>
      </c>
      <c r="B24" s="18">
        <v>5473.13</v>
      </c>
      <c r="C24" s="18">
        <v>5078.0600000000004</v>
      </c>
      <c r="D24" s="18">
        <v>5088.93</v>
      </c>
      <c r="E24" s="18">
        <v>6695.59</v>
      </c>
      <c r="F24" s="18">
        <f>E24- D24</f>
        <v>1606.6599999999999</v>
      </c>
      <c r="G24" s="19">
        <f>(E24- D24)/D24</f>
        <v>0.31571666342433474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45</v>
      </c>
      <c r="B25" s="18">
        <v>1072913.03</v>
      </c>
      <c r="C25" s="18">
        <v>929058.91</v>
      </c>
      <c r="D25" s="18">
        <v>745876.99</v>
      </c>
      <c r="E25" s="18">
        <v>978934.78</v>
      </c>
      <c r="F25" s="18">
        <f>E25- D25</f>
        <v>233057.79000000004</v>
      </c>
      <c r="G25" s="19">
        <f>(E25- D25)/D25</f>
        <v>0.31246142879404287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17" t="s">
        <v>46</v>
      </c>
      <c r="B26" s="18">
        <v>1187307.46</v>
      </c>
      <c r="C26" s="18">
        <v>1014689.63</v>
      </c>
      <c r="D26" s="18">
        <v>1240885.6200000001</v>
      </c>
      <c r="E26" s="18">
        <v>901086.63</v>
      </c>
      <c r="F26" s="18">
        <f>E26- D26</f>
        <v>-339798.99000000011</v>
      </c>
      <c r="G26" s="19">
        <f>(E26- D26)/D26</f>
        <v>-0.27383586732192133</v>
      </c>
      <c r="H26" s="18">
        <v>0</v>
      </c>
      <c r="I26" s="18">
        <v>0</v>
      </c>
      <c r="J26" s="20">
        <f>H26+ I26</f>
        <v>0</v>
      </c>
    </row>
    <row r="27" spans="1:10" ht="13.5" customHeight="1" x14ac:dyDescent="0.2">
      <c r="A27" s="21" t="s">
        <v>47</v>
      </c>
      <c r="B27" s="24">
        <f>SUM(B8:B26)</f>
        <v>2795487.63</v>
      </c>
      <c r="C27" s="24">
        <f>SUM(C8:C26)</f>
        <v>2747101.73</v>
      </c>
      <c r="D27" s="24">
        <f>SUM(D8:D26)</f>
        <v>3016801.1900000004</v>
      </c>
      <c r="E27" s="24">
        <f>SUM(E8:E26)</f>
        <v>3012229.76</v>
      </c>
      <c r="F27" s="24">
        <f>SUM(F8:F26)</f>
        <v>-4571.4300000000512</v>
      </c>
      <c r="G27" s="25">
        <f>(E27- D27)/D27</f>
        <v>-1.5153235868355756E-3</v>
      </c>
      <c r="H27" s="24">
        <f>SUM(H8:H26)</f>
        <v>0</v>
      </c>
      <c r="I27" s="11">
        <v>0</v>
      </c>
      <c r="J27" s="26">
        <f>SUM(J8:J26)</f>
        <v>0</v>
      </c>
    </row>
    <row r="28" spans="1:10" ht="16.5" customHeight="1" x14ac:dyDescent="0.2">
      <c r="A28" s="21" t="s">
        <v>48</v>
      </c>
      <c r="B28" s="18"/>
      <c r="C28" s="18"/>
      <c r="D28" s="18"/>
      <c r="E28" s="18"/>
      <c r="F28" s="18"/>
      <c r="G28" s="19"/>
      <c r="H28" s="18"/>
      <c r="I28" s="18"/>
      <c r="J28" s="20"/>
    </row>
    <row r="29" spans="1:10" ht="13.5" customHeight="1" x14ac:dyDescent="0.2">
      <c r="A29" s="17" t="s">
        <v>49</v>
      </c>
      <c r="B29" s="18">
        <v>2158543.09</v>
      </c>
      <c r="C29" s="18">
        <v>2184596.31</v>
      </c>
      <c r="D29" s="18">
        <v>2251794.16</v>
      </c>
      <c r="E29" s="18">
        <v>2295755.46</v>
      </c>
      <c r="F29" s="18">
        <f>E29- D29</f>
        <v>43961.299999999814</v>
      </c>
      <c r="G29" s="19">
        <f>(E29- D29)/D29</f>
        <v>1.9522787997638208E-2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50</v>
      </c>
      <c r="B30" s="18">
        <v>636944.54</v>
      </c>
      <c r="C30" s="18">
        <v>562505.42000000004</v>
      </c>
      <c r="D30" s="18">
        <v>765007.03</v>
      </c>
      <c r="E30" s="18">
        <v>716474.3</v>
      </c>
      <c r="F30" s="18">
        <f>E30- D30</f>
        <v>-48532.729999999981</v>
      </c>
      <c r="G30" s="19">
        <f>(E30- D30)/D30</f>
        <v>-6.344089413139116E-2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17" t="s">
        <v>51</v>
      </c>
      <c r="B31" s="18">
        <v>0</v>
      </c>
      <c r="C31" s="18">
        <v>0</v>
      </c>
      <c r="D31" s="18">
        <v>0</v>
      </c>
      <c r="E31" s="18">
        <v>0</v>
      </c>
      <c r="F31" s="18">
        <f>E31- D31</f>
        <v>0</v>
      </c>
      <c r="G31" s="19" t="e">
        <f>(E31- D31)/D31</f>
        <v>#DIV/0!</v>
      </c>
      <c r="H31" s="18">
        <v>0</v>
      </c>
      <c r="I31" s="18">
        <v>0</v>
      </c>
      <c r="J31" s="20">
        <f>H31+ I31</f>
        <v>0</v>
      </c>
    </row>
    <row r="32" spans="1:10" ht="13.5" customHeight="1" x14ac:dyDescent="0.2">
      <c r="A32" s="22" t="s">
        <v>47</v>
      </c>
      <c r="B32" s="27">
        <f>SUM(B29:B31)</f>
        <v>2795487.63</v>
      </c>
      <c r="C32" s="27">
        <f>SUM(C29:C31)</f>
        <v>2747101.73</v>
      </c>
      <c r="D32" s="27">
        <f>SUM(D29:D31)</f>
        <v>3016801.1900000004</v>
      </c>
      <c r="E32" s="27">
        <f>SUM(E29:E31)</f>
        <v>3012229.76</v>
      </c>
      <c r="F32" s="27">
        <f>SUM(F29:F31)</f>
        <v>-4571.4300000001676</v>
      </c>
      <c r="G32" s="28">
        <f>(E32- D32)/D32</f>
        <v>-1.5153235868355756E-3</v>
      </c>
      <c r="H32" s="27">
        <f>SUM(H29:H31)</f>
        <v>0</v>
      </c>
      <c r="I32" s="23">
        <v>0</v>
      </c>
      <c r="J32" s="29">
        <f>SUM(J29:J31)</f>
        <v>0</v>
      </c>
    </row>
    <row r="35" spans="1:10" ht="13.5" customHeight="1" x14ac:dyDescent="0.2">
      <c r="A35" s="3" t="s">
        <v>52</v>
      </c>
      <c r="B35" s="3" t="s">
        <v>53</v>
      </c>
      <c r="C35" s="3" t="s">
        <v>54</v>
      </c>
      <c r="D35" s="3" t="s">
        <v>55</v>
      </c>
      <c r="E35" s="3" t="s">
        <v>56</v>
      </c>
      <c r="F35" s="3" t="s">
        <v>57</v>
      </c>
      <c r="G35" s="3" t="s">
        <v>58</v>
      </c>
      <c r="H35" s="3" t="s">
        <v>59</v>
      </c>
      <c r="I35" s="3" t="s">
        <v>60</v>
      </c>
      <c r="J35" s="3" t="s">
        <v>61</v>
      </c>
    </row>
    <row r="36" spans="1:10" ht="36.950000000000003" customHeight="1" x14ac:dyDescent="0.2">
      <c r="A36" s="6" t="s">
        <v>62</v>
      </c>
      <c r="B36" s="7" t="s">
        <v>63</v>
      </c>
      <c r="C36" s="7" t="s">
        <v>64</v>
      </c>
      <c r="D36" s="7" t="s">
        <v>65</v>
      </c>
      <c r="E36" s="7" t="s">
        <v>66</v>
      </c>
      <c r="F36" s="7" t="s">
        <v>67</v>
      </c>
      <c r="G36" s="7" t="s">
        <v>68</v>
      </c>
      <c r="H36" s="7" t="s">
        <v>69</v>
      </c>
      <c r="I36" s="7" t="s">
        <v>68</v>
      </c>
      <c r="J36" s="8" t="s">
        <v>70</v>
      </c>
    </row>
    <row r="37" spans="1:10" ht="13.5" customHeight="1" x14ac:dyDescent="0.2">
      <c r="A37" s="9" t="s">
        <v>29</v>
      </c>
      <c r="B37" s="11">
        <f>J8</f>
        <v>0</v>
      </c>
      <c r="C37" s="11">
        <v>0</v>
      </c>
      <c r="D37" s="11">
        <v>0</v>
      </c>
      <c r="E37" s="11">
        <f>SUM(B37:D37)</f>
        <v>0</v>
      </c>
      <c r="F37" s="11">
        <v>0</v>
      </c>
      <c r="G37" s="14" t="e">
        <f>F37/E37</f>
        <v>#DIV/0!</v>
      </c>
      <c r="H37" s="11">
        <v>0</v>
      </c>
      <c r="I37" s="14">
        <f>IF(E37=0,0,H37/E37)</f>
        <v>0</v>
      </c>
      <c r="J37" s="16">
        <f>E37+F37+H37</f>
        <v>0</v>
      </c>
    </row>
    <row r="38" spans="1:10" ht="13.5" customHeight="1" x14ac:dyDescent="0.2">
      <c r="A38" s="17" t="s">
        <v>30</v>
      </c>
      <c r="B38" s="18">
        <f>J9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31</v>
      </c>
      <c r="B39" s="18">
        <f>J10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32</v>
      </c>
      <c r="B40" s="18">
        <f>J11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33</v>
      </c>
      <c r="B41" s="18">
        <f>J12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34</v>
      </c>
      <c r="B42" s="18">
        <f>J13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35</v>
      </c>
      <c r="B43" s="18">
        <f>J14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36</v>
      </c>
      <c r="B44" s="18">
        <f>J15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37</v>
      </c>
      <c r="B45" s="18">
        <f>J16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38</v>
      </c>
      <c r="B46" s="18">
        <f>J17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72</v>
      </c>
      <c r="B47" s="18">
        <f>J18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39</v>
      </c>
      <c r="B48" s="18">
        <f>J19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40</v>
      </c>
      <c r="B49" s="18">
        <f>J20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41</v>
      </c>
      <c r="B50" s="18">
        <f>J21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42</v>
      </c>
      <c r="B51" s="18">
        <f>J22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43</v>
      </c>
      <c r="B52" s="18">
        <f>J23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44</v>
      </c>
      <c r="B53" s="18">
        <f>J24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17" t="s">
        <v>45</v>
      </c>
      <c r="B54" s="18">
        <f>J25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17" t="s">
        <v>46</v>
      </c>
      <c r="B55" s="18">
        <f>J26</f>
        <v>0</v>
      </c>
      <c r="C55" s="18">
        <v>0</v>
      </c>
      <c r="D55" s="18">
        <v>0</v>
      </c>
      <c r="E55" s="18">
        <f>SUM(B55:D55)</f>
        <v>0</v>
      </c>
      <c r="F55" s="18">
        <v>0</v>
      </c>
      <c r="G55" s="19" t="e">
        <f>F55/E55</f>
        <v>#DIV/0!</v>
      </c>
      <c r="H55" s="18">
        <v>0</v>
      </c>
      <c r="I55" s="19">
        <f>IF(E55=0,0,H55/E55)</f>
        <v>0</v>
      </c>
      <c r="J55" s="20">
        <f>E55+F55+H55</f>
        <v>0</v>
      </c>
    </row>
    <row r="56" spans="1:10" ht="13.5" customHeight="1" x14ac:dyDescent="0.2">
      <c r="A56" s="21" t="s">
        <v>47</v>
      </c>
      <c r="B56" s="24">
        <f>SUM(B37:B55)</f>
        <v>0</v>
      </c>
      <c r="C56" s="24">
        <f>SUM(C37:C55)</f>
        <v>0</v>
      </c>
      <c r="D56" s="24">
        <f>SUM(D37:D55)</f>
        <v>0</v>
      </c>
      <c r="E56" s="24">
        <f>SUM(E37:E55)</f>
        <v>0</v>
      </c>
      <c r="F56" s="24">
        <f>SUM(F37:F55)</f>
        <v>0</v>
      </c>
      <c r="G56" s="25" t="e">
        <f>F56/E56</f>
        <v>#DIV/0!</v>
      </c>
      <c r="H56" s="24">
        <f>SUM(H37:H55)</f>
        <v>0</v>
      </c>
      <c r="I56" s="11">
        <v>0</v>
      </c>
      <c r="J56" s="26">
        <f>SUM(J37:J55)</f>
        <v>0</v>
      </c>
    </row>
    <row r="57" spans="1:10" ht="13.5" customHeight="1" x14ac:dyDescent="0.2">
      <c r="A57" s="21" t="s">
        <v>48</v>
      </c>
      <c r="B57" s="18"/>
      <c r="C57" s="18"/>
      <c r="D57" s="18"/>
      <c r="E57" s="18"/>
      <c r="F57" s="18"/>
      <c r="G57" s="19"/>
      <c r="H57" s="18"/>
      <c r="I57" s="18"/>
      <c r="J57" s="20"/>
    </row>
    <row r="58" spans="1:10" ht="13.5" customHeight="1" x14ac:dyDescent="0.2">
      <c r="A58" s="17" t="s">
        <v>49</v>
      </c>
      <c r="B58" s="18">
        <f>J29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17" t="s">
        <v>50</v>
      </c>
      <c r="B59" s="18">
        <f>J30</f>
        <v>0</v>
      </c>
      <c r="C59" s="18">
        <v>0</v>
      </c>
      <c r="D59" s="18">
        <v>0</v>
      </c>
      <c r="E59" s="18">
        <f>SUM(B59:D59)</f>
        <v>0</v>
      </c>
      <c r="F59" s="18">
        <v>0</v>
      </c>
      <c r="G59" s="19" t="e">
        <f>F59/E59</f>
        <v>#DIV/0!</v>
      </c>
      <c r="H59" s="18">
        <v>0</v>
      </c>
      <c r="I59" s="19">
        <f>IF(E59=0,0,H59/E59)</f>
        <v>0</v>
      </c>
      <c r="J59" s="20">
        <f>E59+F59+H59</f>
        <v>0</v>
      </c>
    </row>
    <row r="60" spans="1:10" ht="13.5" customHeight="1" x14ac:dyDescent="0.2">
      <c r="A60" s="17" t="s">
        <v>51</v>
      </c>
      <c r="B60" s="18">
        <f>J31</f>
        <v>0</v>
      </c>
      <c r="C60" s="18">
        <v>0</v>
      </c>
      <c r="D60" s="18">
        <v>0</v>
      </c>
      <c r="E60" s="18">
        <f>SUM(B60:D60)</f>
        <v>0</v>
      </c>
      <c r="F60" s="18">
        <v>0</v>
      </c>
      <c r="G60" s="19" t="e">
        <f>F60/E60</f>
        <v>#DIV/0!</v>
      </c>
      <c r="H60" s="18">
        <v>0</v>
      </c>
      <c r="I60" s="19">
        <f>IF(E60=0,0,H60/E60)</f>
        <v>0</v>
      </c>
      <c r="J60" s="20">
        <f>E60+F60+H60</f>
        <v>0</v>
      </c>
    </row>
    <row r="61" spans="1:10" ht="13.5" customHeight="1" x14ac:dyDescent="0.2">
      <c r="A61" s="22" t="s">
        <v>47</v>
      </c>
      <c r="B61" s="27">
        <f>SUM(B58:B60)</f>
        <v>0</v>
      </c>
      <c r="C61" s="27">
        <f>SUM(C58:C60)</f>
        <v>0</v>
      </c>
      <c r="D61" s="27">
        <f>SUM(D58:D60)</f>
        <v>0</v>
      </c>
      <c r="E61" s="27">
        <f>SUM(E58:E60)</f>
        <v>0</v>
      </c>
      <c r="F61" s="27">
        <f>SUM(F58:F60)</f>
        <v>0</v>
      </c>
      <c r="G61" s="28" t="e">
        <f>F61/E61</f>
        <v>#DIV/0!</v>
      </c>
      <c r="H61" s="27">
        <f>SUM(H58:H60)</f>
        <v>0</v>
      </c>
      <c r="I61" s="23">
        <v>0</v>
      </c>
      <c r="J61" s="29">
        <f>SUM(J58:J60)</f>
        <v>0</v>
      </c>
    </row>
  </sheetData>
  <mergeCells count="1">
    <mergeCell ref="F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F9343-3F3E-4010-8350-548F5BDEF135}">
  <dimension ref="A1:J5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73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0</v>
      </c>
      <c r="C8" s="11">
        <v>0</v>
      </c>
      <c r="D8" s="11">
        <v>0</v>
      </c>
      <c r="E8" s="11">
        <v>11299.25</v>
      </c>
      <c r="F8" s="11">
        <f>E8- D8</f>
        <v>11299.25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0</v>
      </c>
      <c r="C9" s="18">
        <v>0</v>
      </c>
      <c r="D9" s="18">
        <v>0</v>
      </c>
      <c r="E9" s="18">
        <v>5.95</v>
      </c>
      <c r="F9" s="18">
        <f>E9- D9</f>
        <v>5.95</v>
      </c>
      <c r="G9" s="19" t="e">
        <f>(E9- D9)/D9</f>
        <v>#DIV/0!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0</v>
      </c>
      <c r="C10" s="18">
        <v>0</v>
      </c>
      <c r="D10" s="18">
        <v>0</v>
      </c>
      <c r="E10" s="18">
        <v>189.99</v>
      </c>
      <c r="F10" s="18">
        <f>E10- D10</f>
        <v>189.99</v>
      </c>
      <c r="G10" s="19" t="e">
        <f>(E10- D10)/D10</f>
        <v>#DIV/0!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0</v>
      </c>
      <c r="C11" s="18">
        <v>0</v>
      </c>
      <c r="D11" s="18">
        <v>4235</v>
      </c>
      <c r="E11" s="18">
        <v>4141.7</v>
      </c>
      <c r="F11" s="18">
        <f>E11- D11</f>
        <v>-93.300000000000182</v>
      </c>
      <c r="G11" s="19">
        <f>(E11- D11)/D11</f>
        <v>-2.2030696576151164E-2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0</v>
      </c>
      <c r="C12" s="18">
        <v>0</v>
      </c>
      <c r="D12" s="18">
        <v>0</v>
      </c>
      <c r="E12" s="18">
        <v>3315.12</v>
      </c>
      <c r="F12" s="18">
        <f>E12- D12</f>
        <v>3315.12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0</v>
      </c>
      <c r="C13" s="18">
        <v>0</v>
      </c>
      <c r="D13" s="18">
        <v>0</v>
      </c>
      <c r="E13" s="18">
        <v>131.24</v>
      </c>
      <c r="F13" s="18">
        <f>E13- D13</f>
        <v>131.24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0</v>
      </c>
      <c r="C14" s="18">
        <v>0</v>
      </c>
      <c r="D14" s="18">
        <v>0</v>
      </c>
      <c r="E14" s="18">
        <v>21485.84</v>
      </c>
      <c r="F14" s="18">
        <f>E14- D14</f>
        <v>21485.84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0</v>
      </c>
      <c r="C15" s="18">
        <v>0</v>
      </c>
      <c r="D15" s="18">
        <v>576.4</v>
      </c>
      <c r="E15" s="18">
        <v>8819.7099999999991</v>
      </c>
      <c r="F15" s="18">
        <f>E15- D15</f>
        <v>8243.31</v>
      </c>
      <c r="G15" s="19">
        <f>(E15- D15)/D15</f>
        <v>14.301370575988896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0</v>
      </c>
      <c r="C16" s="18">
        <v>0</v>
      </c>
      <c r="D16" s="18">
        <v>2004.27</v>
      </c>
      <c r="E16" s="18">
        <v>3363.23</v>
      </c>
      <c r="F16" s="18">
        <f>E16- D16</f>
        <v>1358.96</v>
      </c>
      <c r="G16" s="19">
        <f>(E16- D16)/D16</f>
        <v>0.67803240082424032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0</v>
      </c>
      <c r="C17" s="18">
        <v>0</v>
      </c>
      <c r="D17" s="18">
        <v>0</v>
      </c>
      <c r="E17" s="18">
        <v>1108.98</v>
      </c>
      <c r="F17" s="18">
        <f>E17- D17</f>
        <v>1108.98</v>
      </c>
      <c r="G17" s="19" t="e">
        <f>(E17- D17)/D17</f>
        <v>#DIV/0!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0</v>
      </c>
      <c r="C18" s="18">
        <v>0</v>
      </c>
      <c r="D18" s="18">
        <v>850</v>
      </c>
      <c r="E18" s="18">
        <v>33487.64</v>
      </c>
      <c r="F18" s="18">
        <f>E18- D18</f>
        <v>32637.64</v>
      </c>
      <c r="G18" s="19">
        <f>(E18- D18)/D18</f>
        <v>38.397223529411761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0</v>
      </c>
      <c r="C19" s="18">
        <v>0</v>
      </c>
      <c r="D19" s="18">
        <v>0</v>
      </c>
      <c r="E19" s="18">
        <v>17.239999999999998</v>
      </c>
      <c r="F19" s="18">
        <f>E19- D19</f>
        <v>17.239999999999998</v>
      </c>
      <c r="G19" s="19" t="e">
        <f>(E19- D19)/D19</f>
        <v>#DIV/0!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42</v>
      </c>
      <c r="B20" s="18">
        <v>0</v>
      </c>
      <c r="C20" s="18">
        <v>0</v>
      </c>
      <c r="D20" s="18">
        <v>0</v>
      </c>
      <c r="E20" s="18">
        <v>377.72</v>
      </c>
      <c r="F20" s="18">
        <f>E20- D20</f>
        <v>377.72</v>
      </c>
      <c r="G20" s="19" t="e">
        <f>(E20- D20)/D20</f>
        <v>#DIV/0!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43</v>
      </c>
      <c r="B21" s="18">
        <v>0</v>
      </c>
      <c r="C21" s="18">
        <v>0</v>
      </c>
      <c r="D21" s="18">
        <v>0</v>
      </c>
      <c r="E21" s="18">
        <v>1693.5</v>
      </c>
      <c r="F21" s="18">
        <f>E21- D21</f>
        <v>1693.5</v>
      </c>
      <c r="G21" s="19" t="e">
        <f>(E21- D21)/D21</f>
        <v>#DIV/0!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44</v>
      </c>
      <c r="B22" s="18">
        <v>0</v>
      </c>
      <c r="C22" s="18">
        <v>0</v>
      </c>
      <c r="D22" s="18">
        <v>12.05</v>
      </c>
      <c r="E22" s="18">
        <v>2203.94</v>
      </c>
      <c r="F22" s="18">
        <f>E22- D22</f>
        <v>2191.89</v>
      </c>
      <c r="G22" s="19">
        <f>(E22- D22)/D22</f>
        <v>181.89958506224065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45</v>
      </c>
      <c r="B23" s="18">
        <v>0</v>
      </c>
      <c r="C23" s="18">
        <v>0</v>
      </c>
      <c r="D23" s="18">
        <v>49318</v>
      </c>
      <c r="E23" s="18">
        <v>44486.7</v>
      </c>
      <c r="F23" s="18">
        <f>E23- D23</f>
        <v>-4831.3000000000029</v>
      </c>
      <c r="G23" s="19">
        <f>(E23- D23)/D23</f>
        <v>-9.7962204468956621E-2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46</v>
      </c>
      <c r="B24" s="18">
        <v>0</v>
      </c>
      <c r="C24" s="18">
        <v>0</v>
      </c>
      <c r="D24" s="18">
        <v>190</v>
      </c>
      <c r="E24" s="18">
        <v>864.99</v>
      </c>
      <c r="F24" s="18">
        <f>E24- D24</f>
        <v>674.99</v>
      </c>
      <c r="G24" s="19">
        <f>(E24- D24)/D24</f>
        <v>3.5525789473684211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21" t="s">
        <v>47</v>
      </c>
      <c r="B25" s="24">
        <f>SUM(B8:B24)</f>
        <v>0</v>
      </c>
      <c r="C25" s="24">
        <f>SUM(C8:C24)</f>
        <v>0</v>
      </c>
      <c r="D25" s="24">
        <f>SUM(D8:D24)</f>
        <v>57185.72</v>
      </c>
      <c r="E25" s="24">
        <f>SUM(E8:E24)</f>
        <v>136992.74</v>
      </c>
      <c r="F25" s="24">
        <f>SUM(F8:F24)</f>
        <v>79807.02</v>
      </c>
      <c r="G25" s="25">
        <f>(E25- D25)/D25</f>
        <v>1.3955760284210812</v>
      </c>
      <c r="H25" s="24">
        <f>SUM(H8:H24)</f>
        <v>0</v>
      </c>
      <c r="I25" s="11">
        <v>0</v>
      </c>
      <c r="J25" s="26">
        <f>SUM(J8:J24)</f>
        <v>0</v>
      </c>
    </row>
    <row r="26" spans="1:10" ht="16.5" customHeight="1" x14ac:dyDescent="0.2">
      <c r="A26" s="21" t="s">
        <v>48</v>
      </c>
      <c r="B26" s="18"/>
      <c r="C26" s="18"/>
      <c r="D26" s="18"/>
      <c r="E26" s="18"/>
      <c r="F26" s="18"/>
      <c r="G26" s="19"/>
      <c r="H26" s="18"/>
      <c r="I26" s="18"/>
      <c r="J26" s="20"/>
    </row>
    <row r="27" spans="1:10" ht="13.5" customHeight="1" x14ac:dyDescent="0.2">
      <c r="A27" s="17" t="s">
        <v>49</v>
      </c>
      <c r="B27" s="18">
        <v>0</v>
      </c>
      <c r="C27" s="18">
        <v>0</v>
      </c>
      <c r="D27" s="18">
        <v>57185.72</v>
      </c>
      <c r="E27" s="18">
        <v>136992.74</v>
      </c>
      <c r="F27" s="18">
        <f>E27- D27</f>
        <v>79807.01999999999</v>
      </c>
      <c r="G27" s="19">
        <f>(E27- D27)/D27</f>
        <v>1.3955760284210812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50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51</v>
      </c>
      <c r="B29" s="18">
        <v>0</v>
      </c>
      <c r="C29" s="18">
        <v>0</v>
      </c>
      <c r="D29" s="18">
        <v>0</v>
      </c>
      <c r="E29" s="18">
        <v>0</v>
      </c>
      <c r="F29" s="18">
        <f>E29- D29</f>
        <v>0</v>
      </c>
      <c r="G29" s="19" t="e">
        <f>(E29- D29)/D29</f>
        <v>#DIV/0!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22" t="s">
        <v>47</v>
      </c>
      <c r="B30" s="27">
        <f>SUM(B27:B29)</f>
        <v>0</v>
      </c>
      <c r="C30" s="27">
        <f>SUM(C27:C29)</f>
        <v>0</v>
      </c>
      <c r="D30" s="27">
        <f>SUM(D27:D29)</f>
        <v>57185.72</v>
      </c>
      <c r="E30" s="27">
        <f>SUM(E27:E29)</f>
        <v>136992.74</v>
      </c>
      <c r="F30" s="27">
        <f>SUM(F27:F29)</f>
        <v>79807.01999999999</v>
      </c>
      <c r="G30" s="28">
        <f>(E30- D30)/D30</f>
        <v>1.3955760284210812</v>
      </c>
      <c r="H30" s="27">
        <f>SUM(H27:H29)</f>
        <v>0</v>
      </c>
      <c r="I30" s="23">
        <v>0</v>
      </c>
      <c r="J30" s="29">
        <f>SUM(J27:J29)</f>
        <v>0</v>
      </c>
    </row>
    <row r="33" spans="1:10" ht="13.5" customHeight="1" x14ac:dyDescent="0.2">
      <c r="A33" s="3" t="s">
        <v>52</v>
      </c>
      <c r="B33" s="3" t="s">
        <v>53</v>
      </c>
      <c r="C33" s="3" t="s">
        <v>54</v>
      </c>
      <c r="D33" s="3" t="s">
        <v>55</v>
      </c>
      <c r="E33" s="3" t="s">
        <v>56</v>
      </c>
      <c r="F33" s="3" t="s">
        <v>57</v>
      </c>
      <c r="G33" s="3" t="s">
        <v>58</v>
      </c>
      <c r="H33" s="3" t="s">
        <v>59</v>
      </c>
      <c r="I33" s="3" t="s">
        <v>60</v>
      </c>
      <c r="J33" s="3" t="s">
        <v>61</v>
      </c>
    </row>
    <row r="34" spans="1:10" ht="36.950000000000003" customHeight="1" x14ac:dyDescent="0.2">
      <c r="A34" s="6" t="s">
        <v>62</v>
      </c>
      <c r="B34" s="7" t="s">
        <v>63</v>
      </c>
      <c r="C34" s="7" t="s">
        <v>64</v>
      </c>
      <c r="D34" s="7" t="s">
        <v>65</v>
      </c>
      <c r="E34" s="7" t="s">
        <v>66</v>
      </c>
      <c r="F34" s="7" t="s">
        <v>67</v>
      </c>
      <c r="G34" s="7" t="s">
        <v>68</v>
      </c>
      <c r="H34" s="7" t="s">
        <v>69</v>
      </c>
      <c r="I34" s="7" t="s">
        <v>68</v>
      </c>
      <c r="J34" s="8" t="s">
        <v>70</v>
      </c>
    </row>
    <row r="35" spans="1:10" ht="13.5" customHeight="1" x14ac:dyDescent="0.2">
      <c r="A35" s="9" t="s">
        <v>29</v>
      </c>
      <c r="B35" s="11">
        <f>J8</f>
        <v>0</v>
      </c>
      <c r="C35" s="11">
        <v>0</v>
      </c>
      <c r="D35" s="11">
        <v>0</v>
      </c>
      <c r="E35" s="11">
        <f>SUM(B35:D35)</f>
        <v>0</v>
      </c>
      <c r="F35" s="11">
        <v>0</v>
      </c>
      <c r="G35" s="14" t="e">
        <f>F35/E35</f>
        <v>#DIV/0!</v>
      </c>
      <c r="H35" s="11">
        <v>0</v>
      </c>
      <c r="I35" s="14">
        <f>IF(E35=0,0,H35/E35)</f>
        <v>0</v>
      </c>
      <c r="J35" s="16">
        <f>E35+F35+H35</f>
        <v>0</v>
      </c>
    </row>
    <row r="36" spans="1:10" ht="13.5" customHeight="1" x14ac:dyDescent="0.2">
      <c r="A36" s="17" t="s">
        <v>30</v>
      </c>
      <c r="B36" s="18">
        <f>J9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31</v>
      </c>
      <c r="B37" s="18">
        <f>J10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32</v>
      </c>
      <c r="B38" s="18">
        <f>J11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33</v>
      </c>
      <c r="B39" s="18">
        <f>J12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34</v>
      </c>
      <c r="B40" s="18">
        <f>J13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35</v>
      </c>
      <c r="B41" s="18">
        <f>J14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36</v>
      </c>
      <c r="B42" s="18">
        <f>J15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37</v>
      </c>
      <c r="B43" s="18">
        <f>J16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38</v>
      </c>
      <c r="B44" s="18">
        <f>J17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39</v>
      </c>
      <c r="B45" s="18">
        <f>J18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40</v>
      </c>
      <c r="B46" s="18">
        <f>J19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42</v>
      </c>
      <c r="B47" s="18">
        <f>J20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43</v>
      </c>
      <c r="B48" s="18">
        <f>J21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44</v>
      </c>
      <c r="B49" s="18">
        <f>J22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45</v>
      </c>
      <c r="B50" s="18">
        <f>J23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46</v>
      </c>
      <c r="B51" s="18">
        <f>J24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21" t="s">
        <v>47</v>
      </c>
      <c r="B52" s="24">
        <f>SUM(B35:B51)</f>
        <v>0</v>
      </c>
      <c r="C52" s="24">
        <f>SUM(C35:C51)</f>
        <v>0</v>
      </c>
      <c r="D52" s="24">
        <f>SUM(D35:D51)</f>
        <v>0</v>
      </c>
      <c r="E52" s="24">
        <f>SUM(E35:E51)</f>
        <v>0</v>
      </c>
      <c r="F52" s="24">
        <f>SUM(F35:F51)</f>
        <v>0</v>
      </c>
      <c r="G52" s="25" t="e">
        <f>F52/E52</f>
        <v>#DIV/0!</v>
      </c>
      <c r="H52" s="24">
        <f>SUM(H35:H51)</f>
        <v>0</v>
      </c>
      <c r="I52" s="11">
        <v>0</v>
      </c>
      <c r="J52" s="26">
        <f>SUM(J35:J51)</f>
        <v>0</v>
      </c>
    </row>
    <row r="53" spans="1:10" ht="13.5" customHeight="1" x14ac:dyDescent="0.2">
      <c r="A53" s="21" t="s">
        <v>48</v>
      </c>
      <c r="B53" s="18"/>
      <c r="C53" s="18"/>
      <c r="D53" s="18"/>
      <c r="E53" s="18"/>
      <c r="F53" s="18"/>
      <c r="G53" s="19"/>
      <c r="H53" s="18"/>
      <c r="I53" s="18"/>
      <c r="J53" s="20"/>
    </row>
    <row r="54" spans="1:10" ht="13.5" customHeight="1" x14ac:dyDescent="0.2">
      <c r="A54" s="17" t="s">
        <v>49</v>
      </c>
      <c r="B54" s="18">
        <f>J27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17" t="s">
        <v>50</v>
      </c>
      <c r="B55" s="18">
        <f>J28</f>
        <v>0</v>
      </c>
      <c r="C55" s="18">
        <v>0</v>
      </c>
      <c r="D55" s="18">
        <v>0</v>
      </c>
      <c r="E55" s="18">
        <f>SUM(B55:D55)</f>
        <v>0</v>
      </c>
      <c r="F55" s="18">
        <v>0</v>
      </c>
      <c r="G55" s="19" t="e">
        <f>F55/E55</f>
        <v>#DIV/0!</v>
      </c>
      <c r="H55" s="18">
        <v>0</v>
      </c>
      <c r="I55" s="19">
        <f>IF(E55=0,0,H55/E55)</f>
        <v>0</v>
      </c>
      <c r="J55" s="20">
        <f>E55+F55+H55</f>
        <v>0</v>
      </c>
    </row>
    <row r="56" spans="1:10" ht="13.5" customHeight="1" x14ac:dyDescent="0.2">
      <c r="A56" s="17" t="s">
        <v>51</v>
      </c>
      <c r="B56" s="18">
        <f>J29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22" t="s">
        <v>47</v>
      </c>
      <c r="B57" s="27">
        <f>SUM(B54:B56)</f>
        <v>0</v>
      </c>
      <c r="C57" s="27">
        <f>SUM(C54:C56)</f>
        <v>0</v>
      </c>
      <c r="D57" s="27">
        <f>SUM(D54:D56)</f>
        <v>0</v>
      </c>
      <c r="E57" s="27">
        <f>SUM(E54:E56)</f>
        <v>0</v>
      </c>
      <c r="F57" s="27">
        <f>SUM(F54:F56)</f>
        <v>0</v>
      </c>
      <c r="G57" s="28" t="e">
        <f>F57/E57</f>
        <v>#DIV/0!</v>
      </c>
      <c r="H57" s="27">
        <f>SUM(H54:H56)</f>
        <v>0</v>
      </c>
      <c r="I57" s="23">
        <v>0</v>
      </c>
      <c r="J57" s="29">
        <f>SUM(J54:J56)</f>
        <v>0</v>
      </c>
    </row>
  </sheetData>
  <mergeCells count="1">
    <mergeCell ref="F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91424-5219-4064-84D0-5F3204256BC5}">
  <dimension ref="A1:J5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71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11091.96</v>
      </c>
      <c r="C8" s="11">
        <v>9353.35</v>
      </c>
      <c r="D8" s="11">
        <v>9643.26</v>
      </c>
      <c r="E8" s="11">
        <v>9570.81</v>
      </c>
      <c r="F8" s="11">
        <f>E8- D8</f>
        <v>-72.450000000000728</v>
      </c>
      <c r="G8" s="14">
        <f>(E8- D8)/D8</f>
        <v>-7.5130194560761327E-3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12115.04</v>
      </c>
      <c r="C9" s="18">
        <v>19630.439999999999</v>
      </c>
      <c r="D9" s="18">
        <v>24167.8</v>
      </c>
      <c r="E9" s="18">
        <v>16258.45</v>
      </c>
      <c r="F9" s="18">
        <f>E9- D9</f>
        <v>-7909.3499999999985</v>
      </c>
      <c r="G9" s="19">
        <f>(E9- D9)/D9</f>
        <v>-0.32726810053045785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78957.210000000006</v>
      </c>
      <c r="C10" s="18">
        <v>45376.800000000003</v>
      </c>
      <c r="D10" s="18">
        <v>112033.53</v>
      </c>
      <c r="E10" s="18">
        <v>45178.83</v>
      </c>
      <c r="F10" s="18">
        <f>E10- D10</f>
        <v>-66854.7</v>
      </c>
      <c r="G10" s="19">
        <f>(E10- D10)/D10</f>
        <v>-0.59673831575243586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157136.89000000001</v>
      </c>
      <c r="C11" s="18">
        <v>22429.9</v>
      </c>
      <c r="D11" s="18">
        <v>4226.6000000000004</v>
      </c>
      <c r="E11" s="18">
        <v>3839.03</v>
      </c>
      <c r="F11" s="18">
        <f>E11- D11</f>
        <v>-387.57000000000016</v>
      </c>
      <c r="G11" s="19">
        <f>(E11- D11)/D11</f>
        <v>-9.1697818577580123E-2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5845.67</v>
      </c>
      <c r="C12" s="18">
        <v>2064.1799999999998</v>
      </c>
      <c r="D12" s="18">
        <v>15345.11</v>
      </c>
      <c r="E12" s="18">
        <v>4176.42</v>
      </c>
      <c r="F12" s="18">
        <f>E12- D12</f>
        <v>-11168.69</v>
      </c>
      <c r="G12" s="19">
        <f>(E12- D12)/D12</f>
        <v>-0.72783381806973035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0</v>
      </c>
      <c r="C13" s="18">
        <v>277.8</v>
      </c>
      <c r="D13" s="18">
        <v>28</v>
      </c>
      <c r="E13" s="18">
        <v>5.98</v>
      </c>
      <c r="F13" s="18">
        <f>E13- D13</f>
        <v>-22.02</v>
      </c>
      <c r="G13" s="19">
        <f>(E13- D13)/D13</f>
        <v>-0.78642857142857137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1381.9</v>
      </c>
      <c r="C14" s="18">
        <v>75585.33</v>
      </c>
      <c r="D14" s="18">
        <v>219273.35</v>
      </c>
      <c r="E14" s="18">
        <v>230804.06</v>
      </c>
      <c r="F14" s="18">
        <f>E14- D14</f>
        <v>11530.709999999992</v>
      </c>
      <c r="G14" s="19">
        <f>(E14- D14)/D14</f>
        <v>5.2586007373901074E-2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20358.48</v>
      </c>
      <c r="C15" s="18">
        <v>3282.36</v>
      </c>
      <c r="D15" s="18">
        <v>12843.65</v>
      </c>
      <c r="E15" s="18">
        <v>22972.78</v>
      </c>
      <c r="F15" s="18">
        <f>E15- D15</f>
        <v>10129.129999999999</v>
      </c>
      <c r="G15" s="19">
        <f>(E15- D15)/D15</f>
        <v>0.78864886539262591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3627.86</v>
      </c>
      <c r="C16" s="18">
        <v>2922.29</v>
      </c>
      <c r="D16" s="18">
        <v>3047.1</v>
      </c>
      <c r="E16" s="18">
        <v>1994.68</v>
      </c>
      <c r="F16" s="18">
        <f>E16- D16</f>
        <v>-1052.4199999999998</v>
      </c>
      <c r="G16" s="19">
        <f>(E16- D16)/D16</f>
        <v>-0.34538413573561744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739.14</v>
      </c>
      <c r="C17" s="18">
        <v>298.52999999999997</v>
      </c>
      <c r="D17" s="18">
        <v>1093.8499999999999</v>
      </c>
      <c r="E17" s="18">
        <v>758.62</v>
      </c>
      <c r="F17" s="18">
        <f>E17- D17</f>
        <v>-335.2299999999999</v>
      </c>
      <c r="G17" s="19">
        <f>(E17- D17)/D17</f>
        <v>-0.3064679800703935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72</v>
      </c>
      <c r="B18" s="18">
        <v>662.39</v>
      </c>
      <c r="C18" s="18">
        <v>0</v>
      </c>
      <c r="D18" s="18">
        <v>0</v>
      </c>
      <c r="E18" s="18">
        <v>0</v>
      </c>
      <c r="F18" s="18">
        <f>E18- D18</f>
        <v>0</v>
      </c>
      <c r="G18" s="19" t="e">
        <f>(E18- D18)/D18</f>
        <v>#DIV/0!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39</v>
      </c>
      <c r="B19" s="18">
        <v>11853.46</v>
      </c>
      <c r="C19" s="18">
        <v>34250.480000000003</v>
      </c>
      <c r="D19" s="18">
        <v>3013.69</v>
      </c>
      <c r="E19" s="18">
        <v>9376.86</v>
      </c>
      <c r="F19" s="18">
        <f>E19- D19</f>
        <v>6363.17</v>
      </c>
      <c r="G19" s="19">
        <f>(E19- D19)/D19</f>
        <v>2.1114215463435189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40</v>
      </c>
      <c r="B20" s="18">
        <v>211.05</v>
      </c>
      <c r="C20" s="18">
        <v>60.64</v>
      </c>
      <c r="D20" s="18">
        <v>0</v>
      </c>
      <c r="E20" s="18">
        <v>18</v>
      </c>
      <c r="F20" s="18">
        <f>E20- D20</f>
        <v>18</v>
      </c>
      <c r="G20" s="19" t="e">
        <f>(E20- D20)/D20</f>
        <v>#DIV/0!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0</v>
      </c>
      <c r="C21" s="18">
        <v>26</v>
      </c>
      <c r="D21" s="18">
        <v>0</v>
      </c>
      <c r="E21" s="18">
        <v>0</v>
      </c>
      <c r="F21" s="18">
        <f>E21- D21</f>
        <v>0</v>
      </c>
      <c r="G21" s="19" t="e">
        <f>(E21- D21)/D21</f>
        <v>#DIV/0!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42</v>
      </c>
      <c r="B22" s="18">
        <v>11033.46</v>
      </c>
      <c r="C22" s="18">
        <v>-516.21</v>
      </c>
      <c r="D22" s="18">
        <v>360.21</v>
      </c>
      <c r="E22" s="18">
        <v>125.52</v>
      </c>
      <c r="F22" s="18">
        <f>E22- D22</f>
        <v>-234.69</v>
      </c>
      <c r="G22" s="19">
        <f>(E22- D22)/D22</f>
        <v>-0.65153660364787214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43</v>
      </c>
      <c r="B23" s="18">
        <v>6102.11</v>
      </c>
      <c r="C23" s="18">
        <v>5311.82</v>
      </c>
      <c r="D23" s="18">
        <v>6425.53</v>
      </c>
      <c r="E23" s="18">
        <v>3951.51</v>
      </c>
      <c r="F23" s="18">
        <f>E23- D23</f>
        <v>-2474.0199999999995</v>
      </c>
      <c r="G23" s="19">
        <f>(E23- D23)/D23</f>
        <v>-0.3850297173929621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45</v>
      </c>
      <c r="B24" s="18">
        <v>475298.86</v>
      </c>
      <c r="C24" s="18">
        <v>672856.33</v>
      </c>
      <c r="D24" s="18">
        <v>646348.31000000006</v>
      </c>
      <c r="E24" s="18">
        <v>770390.07</v>
      </c>
      <c r="F24" s="18">
        <f>E24- D24</f>
        <v>124041.75999999989</v>
      </c>
      <c r="G24" s="19">
        <f>(E24- D24)/D24</f>
        <v>0.19191163352774895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46</v>
      </c>
      <c r="B25" s="18">
        <v>157020.49</v>
      </c>
      <c r="C25" s="18">
        <v>137405.68</v>
      </c>
      <c r="D25" s="18">
        <v>137878.82</v>
      </c>
      <c r="E25" s="18">
        <v>120046.69</v>
      </c>
      <c r="F25" s="18">
        <f>E25- D25</f>
        <v>-17832.130000000005</v>
      </c>
      <c r="G25" s="19">
        <f>(E25- D25)/D25</f>
        <v>-0.12933190173806247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1" t="s">
        <v>47</v>
      </c>
      <c r="B26" s="24">
        <f>SUM(B8:B25)</f>
        <v>953435.97</v>
      </c>
      <c r="C26" s="24">
        <f>SUM(C8:C25)</f>
        <v>1030615.72</v>
      </c>
      <c r="D26" s="24">
        <f>SUM(D8:D25)</f>
        <v>1195728.8100000003</v>
      </c>
      <c r="E26" s="24">
        <f>SUM(E8:E25)</f>
        <v>1239468.3099999998</v>
      </c>
      <c r="F26" s="24">
        <f>SUM(F8:F25)</f>
        <v>43739.499999999862</v>
      </c>
      <c r="G26" s="25">
        <f>(E26- D26)/D26</f>
        <v>3.6579782668278708E-2</v>
      </c>
      <c r="H26" s="24">
        <f>SUM(H8:H25)</f>
        <v>0</v>
      </c>
      <c r="I26" s="11">
        <v>0</v>
      </c>
      <c r="J26" s="26">
        <f>SUM(J8:J25)</f>
        <v>0</v>
      </c>
    </row>
    <row r="27" spans="1:10" ht="16.5" customHeight="1" x14ac:dyDescent="0.2">
      <c r="A27" s="21" t="s">
        <v>48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49</v>
      </c>
      <c r="B28" s="18">
        <v>778963.53</v>
      </c>
      <c r="C28" s="18">
        <v>726242.1</v>
      </c>
      <c r="D28" s="18">
        <v>829361.82</v>
      </c>
      <c r="E28" s="18">
        <v>870991.24</v>
      </c>
      <c r="F28" s="18">
        <f>E28- D28</f>
        <v>41629.420000000042</v>
      </c>
      <c r="G28" s="19">
        <f>(E28- D28)/D28</f>
        <v>5.0194521855370731E-2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50</v>
      </c>
      <c r="B29" s="18">
        <v>174472.44</v>
      </c>
      <c r="C29" s="18">
        <v>304373.62</v>
      </c>
      <c r="D29" s="18">
        <v>366366.99</v>
      </c>
      <c r="E29" s="18">
        <v>368477.07</v>
      </c>
      <c r="F29" s="18">
        <f>E29- D29</f>
        <v>2110.0800000000163</v>
      </c>
      <c r="G29" s="19">
        <f>(E29- D29)/D29</f>
        <v>5.7594708518909311E-3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51</v>
      </c>
      <c r="B30" s="18">
        <v>0</v>
      </c>
      <c r="C30" s="18">
        <v>0</v>
      </c>
      <c r="D30" s="18">
        <v>0</v>
      </c>
      <c r="E30" s="18">
        <v>0</v>
      </c>
      <c r="F30" s="18">
        <f>E30- D30</f>
        <v>0</v>
      </c>
      <c r="G30" s="19" t="e">
        <f>(E30- D30)/D30</f>
        <v>#DIV/0!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22" t="s">
        <v>47</v>
      </c>
      <c r="B31" s="27">
        <f>SUM(B28:B30)</f>
        <v>953435.97</v>
      </c>
      <c r="C31" s="27">
        <f>SUM(C28:C30)</f>
        <v>1030615.72</v>
      </c>
      <c r="D31" s="27">
        <f>SUM(D28:D30)</f>
        <v>1195728.81</v>
      </c>
      <c r="E31" s="27">
        <f>SUM(E28:E30)</f>
        <v>1239468.31</v>
      </c>
      <c r="F31" s="27">
        <f>SUM(F28:F30)</f>
        <v>43739.500000000058</v>
      </c>
      <c r="G31" s="28">
        <f>(E31- D31)/D31</f>
        <v>3.6579782668279104E-2</v>
      </c>
      <c r="H31" s="27">
        <f>SUM(H28:H30)</f>
        <v>0</v>
      </c>
      <c r="I31" s="23">
        <v>0</v>
      </c>
      <c r="J31" s="29">
        <f>SUM(J28:J30)</f>
        <v>0</v>
      </c>
    </row>
    <row r="34" spans="1:10" ht="13.5" customHeight="1" x14ac:dyDescent="0.2">
      <c r="A34" s="3" t="s">
        <v>52</v>
      </c>
      <c r="B34" s="3" t="s">
        <v>53</v>
      </c>
      <c r="C34" s="3" t="s">
        <v>54</v>
      </c>
      <c r="D34" s="3" t="s">
        <v>55</v>
      </c>
      <c r="E34" s="3" t="s">
        <v>56</v>
      </c>
      <c r="F34" s="3" t="s">
        <v>57</v>
      </c>
      <c r="G34" s="3" t="s">
        <v>58</v>
      </c>
      <c r="H34" s="3" t="s">
        <v>59</v>
      </c>
      <c r="I34" s="3" t="s">
        <v>60</v>
      </c>
      <c r="J34" s="3" t="s">
        <v>61</v>
      </c>
    </row>
    <row r="35" spans="1:10" ht="36.950000000000003" customHeight="1" x14ac:dyDescent="0.2">
      <c r="A35" s="6" t="s">
        <v>62</v>
      </c>
      <c r="B35" s="7" t="s">
        <v>63</v>
      </c>
      <c r="C35" s="7" t="s">
        <v>64</v>
      </c>
      <c r="D35" s="7" t="s">
        <v>65</v>
      </c>
      <c r="E35" s="7" t="s">
        <v>66</v>
      </c>
      <c r="F35" s="7" t="s">
        <v>67</v>
      </c>
      <c r="G35" s="7" t="s">
        <v>68</v>
      </c>
      <c r="H35" s="7" t="s">
        <v>69</v>
      </c>
      <c r="I35" s="7" t="s">
        <v>68</v>
      </c>
      <c r="J35" s="8" t="s">
        <v>70</v>
      </c>
    </row>
    <row r="36" spans="1:10" ht="13.5" customHeight="1" x14ac:dyDescent="0.2">
      <c r="A36" s="9" t="s">
        <v>29</v>
      </c>
      <c r="B36" s="11">
        <f>J8</f>
        <v>0</v>
      </c>
      <c r="C36" s="11">
        <v>0</v>
      </c>
      <c r="D36" s="11">
        <v>0</v>
      </c>
      <c r="E36" s="11">
        <f>SUM(B36:D36)</f>
        <v>0</v>
      </c>
      <c r="F36" s="11">
        <v>0</v>
      </c>
      <c r="G36" s="14" t="e">
        <f>F36/E36</f>
        <v>#DIV/0!</v>
      </c>
      <c r="H36" s="11">
        <v>0</v>
      </c>
      <c r="I36" s="14">
        <f>IF(E36=0,0,H36/E36)</f>
        <v>0</v>
      </c>
      <c r="J36" s="16">
        <f>E36+F36+H36</f>
        <v>0</v>
      </c>
    </row>
    <row r="37" spans="1:10" ht="13.5" customHeight="1" x14ac:dyDescent="0.2">
      <c r="A37" s="17" t="s">
        <v>30</v>
      </c>
      <c r="B37" s="18">
        <f>J9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31</v>
      </c>
      <c r="B38" s="18">
        <f>J10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32</v>
      </c>
      <c r="B39" s="18">
        <f>J11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33</v>
      </c>
      <c r="B40" s="18">
        <f>J12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34</v>
      </c>
      <c r="B41" s="18">
        <f>J13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35</v>
      </c>
      <c r="B42" s="18">
        <f>J14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36</v>
      </c>
      <c r="B43" s="18">
        <f>J15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37</v>
      </c>
      <c r="B44" s="18">
        <f>J16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38</v>
      </c>
      <c r="B45" s="18">
        <f>J17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72</v>
      </c>
      <c r="B46" s="18">
        <f>J18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39</v>
      </c>
      <c r="B47" s="18">
        <f>J19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40</v>
      </c>
      <c r="B48" s="18">
        <f>J20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41</v>
      </c>
      <c r="B49" s="18">
        <f>J21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42</v>
      </c>
      <c r="B50" s="18">
        <f>J22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43</v>
      </c>
      <c r="B51" s="18">
        <f>J23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45</v>
      </c>
      <c r="B52" s="18">
        <f>J24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46</v>
      </c>
      <c r="B53" s="18">
        <f>J25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21" t="s">
        <v>47</v>
      </c>
      <c r="B54" s="24">
        <f>SUM(B36:B53)</f>
        <v>0</v>
      </c>
      <c r="C54" s="24">
        <f>SUM(C36:C53)</f>
        <v>0</v>
      </c>
      <c r="D54" s="24">
        <f>SUM(D36:D53)</f>
        <v>0</v>
      </c>
      <c r="E54" s="24">
        <f>SUM(E36:E53)</f>
        <v>0</v>
      </c>
      <c r="F54" s="24">
        <f>SUM(F36:F53)</f>
        <v>0</v>
      </c>
      <c r="G54" s="25" t="e">
        <f>F54/E54</f>
        <v>#DIV/0!</v>
      </c>
      <c r="H54" s="24">
        <f>SUM(H36:H53)</f>
        <v>0</v>
      </c>
      <c r="I54" s="11">
        <v>0</v>
      </c>
      <c r="J54" s="26">
        <f>SUM(J36:J53)</f>
        <v>0</v>
      </c>
    </row>
    <row r="55" spans="1:10" ht="13.5" customHeight="1" x14ac:dyDescent="0.2">
      <c r="A55" s="21" t="s">
        <v>48</v>
      </c>
      <c r="B55" s="18"/>
      <c r="C55" s="18"/>
      <c r="D55" s="18"/>
      <c r="E55" s="18"/>
      <c r="F55" s="18"/>
      <c r="G55" s="19"/>
      <c r="H55" s="18"/>
      <c r="I55" s="18"/>
      <c r="J55" s="20"/>
    </row>
    <row r="56" spans="1:10" ht="13.5" customHeight="1" x14ac:dyDescent="0.2">
      <c r="A56" s="17" t="s">
        <v>49</v>
      </c>
      <c r="B56" s="18">
        <f>J28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17" t="s">
        <v>50</v>
      </c>
      <c r="B57" s="18">
        <f>J29</f>
        <v>0</v>
      </c>
      <c r="C57" s="18">
        <v>0</v>
      </c>
      <c r="D57" s="18">
        <v>0</v>
      </c>
      <c r="E57" s="18">
        <f>SUM(B57:D57)</f>
        <v>0</v>
      </c>
      <c r="F57" s="18">
        <v>0</v>
      </c>
      <c r="G57" s="19" t="e">
        <f>F57/E57</f>
        <v>#DIV/0!</v>
      </c>
      <c r="H57" s="18">
        <v>0</v>
      </c>
      <c r="I57" s="19">
        <f>IF(E57=0,0,H57/E57)</f>
        <v>0</v>
      </c>
      <c r="J57" s="20">
        <f>E57+F57+H57</f>
        <v>0</v>
      </c>
    </row>
    <row r="58" spans="1:10" ht="13.5" customHeight="1" x14ac:dyDescent="0.2">
      <c r="A58" s="17" t="s">
        <v>51</v>
      </c>
      <c r="B58" s="18">
        <f>J30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22" t="s">
        <v>47</v>
      </c>
      <c r="B59" s="27">
        <f>SUM(B56:B58)</f>
        <v>0</v>
      </c>
      <c r="C59" s="27">
        <f>SUM(C56:C58)</f>
        <v>0</v>
      </c>
      <c r="D59" s="27">
        <f>SUM(D56:D58)</f>
        <v>0</v>
      </c>
      <c r="E59" s="27">
        <f>SUM(E56:E58)</f>
        <v>0</v>
      </c>
      <c r="F59" s="27">
        <f>SUM(F56:F58)</f>
        <v>0</v>
      </c>
      <c r="G59" s="28" t="e">
        <f>F59/E59</f>
        <v>#DIV/0!</v>
      </c>
      <c r="H59" s="27">
        <f>SUM(H56:H58)</f>
        <v>0</v>
      </c>
      <c r="I59" s="23">
        <v>0</v>
      </c>
      <c r="J59" s="29">
        <f>SUM(J56:J58)</f>
        <v>0</v>
      </c>
    </row>
  </sheetData>
  <mergeCells count="1">
    <mergeCell ref="F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0421A-9142-4DE7-9956-56B778B610B3}">
  <dimension ref="A1:J5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8422.7900000000009</v>
      </c>
      <c r="C8" s="11">
        <v>9960.08</v>
      </c>
      <c r="D8" s="11">
        <v>8947.1200000000008</v>
      </c>
      <c r="E8" s="11">
        <v>5510.02</v>
      </c>
      <c r="F8" s="11">
        <f>E8- D8</f>
        <v>-3437.1000000000004</v>
      </c>
      <c r="G8" s="14">
        <f>(E8- D8)/D8</f>
        <v>-0.38415713659814554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102.36</v>
      </c>
      <c r="C9" s="18">
        <v>672.17</v>
      </c>
      <c r="D9" s="18">
        <v>285.14</v>
      </c>
      <c r="E9" s="18">
        <v>327.67</v>
      </c>
      <c r="F9" s="18">
        <f>E9- D9</f>
        <v>42.53000000000003</v>
      </c>
      <c r="G9" s="19">
        <f>(E9- D9)/D9</f>
        <v>0.14915480115031224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33.79</v>
      </c>
      <c r="C10" s="18">
        <v>41.88</v>
      </c>
      <c r="D10" s="18">
        <v>21.96</v>
      </c>
      <c r="E10" s="18">
        <v>32.520000000000003</v>
      </c>
      <c r="F10" s="18">
        <f>E10- D10</f>
        <v>10.560000000000002</v>
      </c>
      <c r="G10" s="19">
        <f>(E10- D10)/D10</f>
        <v>0.4808743169398908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329.66</v>
      </c>
      <c r="C11" s="18">
        <v>7054.3</v>
      </c>
      <c r="D11" s="18">
        <v>9567.93</v>
      </c>
      <c r="E11" s="18">
        <v>6655.79</v>
      </c>
      <c r="F11" s="18">
        <f>E11- D11</f>
        <v>-2912.1400000000003</v>
      </c>
      <c r="G11" s="19">
        <f>(E11- D11)/D11</f>
        <v>-0.30436468494230207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2383.7600000000002</v>
      </c>
      <c r="C12" s="18">
        <v>991.78</v>
      </c>
      <c r="D12" s="18">
        <v>6008.83</v>
      </c>
      <c r="E12" s="18">
        <v>387.15</v>
      </c>
      <c r="F12" s="18">
        <f>E12- D12</f>
        <v>-5621.68</v>
      </c>
      <c r="G12" s="19">
        <f>(E12- D12)/D12</f>
        <v>-0.93556981974860332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0</v>
      </c>
      <c r="C13" s="18">
        <v>14.8</v>
      </c>
      <c r="D13" s="18">
        <v>0</v>
      </c>
      <c r="E13" s="18">
        <v>1.0900000000000001</v>
      </c>
      <c r="F13" s="18">
        <f>E13- D13</f>
        <v>1.0900000000000001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313</v>
      </c>
      <c r="C14" s="18">
        <v>20521.5</v>
      </c>
      <c r="D14" s="18">
        <v>18629.93</v>
      </c>
      <c r="E14" s="18">
        <v>21774.82</v>
      </c>
      <c r="F14" s="18">
        <f>E14- D14</f>
        <v>3144.8899999999994</v>
      </c>
      <c r="G14" s="19">
        <f>(E14- D14)/D14</f>
        <v>0.16880847109999872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9624.15</v>
      </c>
      <c r="C15" s="18">
        <v>345</v>
      </c>
      <c r="D15" s="18">
        <v>8402.69</v>
      </c>
      <c r="E15" s="18">
        <v>9949.83</v>
      </c>
      <c r="F15" s="18">
        <f>E15- D15</f>
        <v>1547.1399999999994</v>
      </c>
      <c r="G15" s="19">
        <f>(E15- D15)/D15</f>
        <v>0.18412436969589493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1454.28</v>
      </c>
      <c r="C16" s="18">
        <v>805.85</v>
      </c>
      <c r="D16" s="18">
        <v>3416.21</v>
      </c>
      <c r="E16" s="18">
        <v>2383.17</v>
      </c>
      <c r="F16" s="18">
        <f>E16- D16</f>
        <v>-1033.04</v>
      </c>
      <c r="G16" s="19">
        <f>(E16- D16)/D16</f>
        <v>-0.30239358821618106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1486.41</v>
      </c>
      <c r="C17" s="18">
        <v>2523.33</v>
      </c>
      <c r="D17" s="18">
        <v>2890.75</v>
      </c>
      <c r="E17" s="18">
        <v>3696.82</v>
      </c>
      <c r="F17" s="18">
        <f>E17- D17</f>
        <v>806.07000000000016</v>
      </c>
      <c r="G17" s="19">
        <f>(E17- D17)/D17</f>
        <v>0.27884459050419447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262.23</v>
      </c>
      <c r="C18" s="18">
        <v>596.55999999999995</v>
      </c>
      <c r="D18" s="18">
        <v>537.99</v>
      </c>
      <c r="E18" s="18">
        <v>546.62</v>
      </c>
      <c r="F18" s="18">
        <f>E18- D18</f>
        <v>8.6299999999999955</v>
      </c>
      <c r="G18" s="19">
        <f>(E18- D18)/D18</f>
        <v>1.6041190356698071E-2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20.190000000000001</v>
      </c>
      <c r="C19" s="18">
        <v>1.57</v>
      </c>
      <c r="D19" s="18">
        <v>0</v>
      </c>
      <c r="E19" s="18">
        <v>3.38</v>
      </c>
      <c r="F19" s="18">
        <f>E19- D19</f>
        <v>3.38</v>
      </c>
      <c r="G19" s="19" t="e">
        <f>(E19- D19)/D19</f>
        <v>#DIV/0!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41</v>
      </c>
      <c r="B20" s="18">
        <v>0</v>
      </c>
      <c r="C20" s="18">
        <v>2.4</v>
      </c>
      <c r="D20" s="18">
        <v>0</v>
      </c>
      <c r="E20" s="18">
        <v>0</v>
      </c>
      <c r="F20" s="18">
        <f>E20- D20</f>
        <v>0</v>
      </c>
      <c r="G20" s="19" t="e">
        <f>(E20- D20)/D20</f>
        <v>#DIV/0!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42</v>
      </c>
      <c r="B21" s="18">
        <v>12.21</v>
      </c>
      <c r="C21" s="18">
        <v>39.03</v>
      </c>
      <c r="D21" s="18">
        <v>21.14</v>
      </c>
      <c r="E21" s="18">
        <v>19.440000000000001</v>
      </c>
      <c r="F21" s="18">
        <f>E21- D21</f>
        <v>-1.6999999999999993</v>
      </c>
      <c r="G21" s="19">
        <f>(E21- D21)/D21</f>
        <v>-8.0416272469252564E-2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43</v>
      </c>
      <c r="B22" s="18">
        <v>1405.16</v>
      </c>
      <c r="C22" s="18">
        <v>1144.0899999999999</v>
      </c>
      <c r="D22" s="18">
        <v>1317.89</v>
      </c>
      <c r="E22" s="18">
        <v>1693.51</v>
      </c>
      <c r="F22" s="18">
        <f>E22- D22</f>
        <v>375.61999999999989</v>
      </c>
      <c r="G22" s="19">
        <f>(E22- D22)/D22</f>
        <v>0.28501620013809942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44</v>
      </c>
      <c r="B23" s="18">
        <v>866.94</v>
      </c>
      <c r="C23" s="18">
        <v>1546.44</v>
      </c>
      <c r="D23" s="18">
        <v>1052.8</v>
      </c>
      <c r="E23" s="18">
        <v>1960.74</v>
      </c>
      <c r="F23" s="18">
        <f>E23- D23</f>
        <v>907.94</v>
      </c>
      <c r="G23" s="19">
        <f>(E23- D23)/D23</f>
        <v>0.86240501519756851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45</v>
      </c>
      <c r="B24" s="18">
        <v>95779.01</v>
      </c>
      <c r="C24" s="18">
        <v>115475.32</v>
      </c>
      <c r="D24" s="18">
        <v>118439.47</v>
      </c>
      <c r="E24" s="18">
        <v>114951.81</v>
      </c>
      <c r="F24" s="18">
        <f>E24- D24</f>
        <v>-3487.6600000000035</v>
      </c>
      <c r="G24" s="19">
        <f>(E24- D24)/D24</f>
        <v>-2.9446771418345619E-2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46</v>
      </c>
      <c r="B25" s="18">
        <v>42339.88</v>
      </c>
      <c r="C25" s="18">
        <v>42235.32</v>
      </c>
      <c r="D25" s="18">
        <v>42184.29</v>
      </c>
      <c r="E25" s="18">
        <v>37165.99</v>
      </c>
      <c r="F25" s="18">
        <f>E25- D25</f>
        <v>-5018.3000000000029</v>
      </c>
      <c r="G25" s="19">
        <f>(E25- D25)/D25</f>
        <v>-0.11896134793308132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1" t="s">
        <v>47</v>
      </c>
      <c r="B26" s="24">
        <f>SUM(B8:B25)</f>
        <v>164835.81999999998</v>
      </c>
      <c r="C26" s="24">
        <f>SUM(C8:C25)</f>
        <v>203971.42</v>
      </c>
      <c r="D26" s="24">
        <f>SUM(D8:D25)</f>
        <v>221724.14</v>
      </c>
      <c r="E26" s="24">
        <f>SUM(E8:E25)</f>
        <v>207060.37</v>
      </c>
      <c r="F26" s="24">
        <f>SUM(F8:F25)</f>
        <v>-14663.77000000001</v>
      </c>
      <c r="G26" s="25">
        <f>(E26- D26)/D26</f>
        <v>-6.6135198449749397E-2</v>
      </c>
      <c r="H26" s="24">
        <f>SUM(H8:H25)</f>
        <v>0</v>
      </c>
      <c r="I26" s="11">
        <v>0</v>
      </c>
      <c r="J26" s="26">
        <f>SUM(J8:J25)</f>
        <v>0</v>
      </c>
    </row>
    <row r="27" spans="1:10" ht="16.5" customHeight="1" x14ac:dyDescent="0.2">
      <c r="A27" s="21" t="s">
        <v>48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49</v>
      </c>
      <c r="B28" s="18">
        <v>154097.19</v>
      </c>
      <c r="C28" s="18">
        <v>196095.87</v>
      </c>
      <c r="D28" s="18">
        <v>195847.23</v>
      </c>
      <c r="E28" s="18">
        <v>187282.28</v>
      </c>
      <c r="F28" s="18">
        <f>E28- D28</f>
        <v>-8564.9500000000116</v>
      </c>
      <c r="G28" s="19">
        <f>(E28- D28)/D28</f>
        <v>-4.3732811538871451E-2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50</v>
      </c>
      <c r="B29" s="18">
        <v>10738.63</v>
      </c>
      <c r="C29" s="18">
        <v>7875.55</v>
      </c>
      <c r="D29" s="18">
        <v>25876.91</v>
      </c>
      <c r="E29" s="18">
        <v>19778.09</v>
      </c>
      <c r="F29" s="18">
        <f>E29- D29</f>
        <v>-6098.82</v>
      </c>
      <c r="G29" s="19">
        <f>(E29- D29)/D29</f>
        <v>-0.23568579092325936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51</v>
      </c>
      <c r="B30" s="18">
        <v>0</v>
      </c>
      <c r="C30" s="18">
        <v>0</v>
      </c>
      <c r="D30" s="18">
        <v>0</v>
      </c>
      <c r="E30" s="18">
        <v>0</v>
      </c>
      <c r="F30" s="18">
        <f>E30- D30</f>
        <v>0</v>
      </c>
      <c r="G30" s="19" t="e">
        <f>(E30- D30)/D30</f>
        <v>#DIV/0!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22" t="s">
        <v>47</v>
      </c>
      <c r="B31" s="27">
        <f>SUM(B28:B30)</f>
        <v>164835.82</v>
      </c>
      <c r="C31" s="27">
        <f>SUM(C28:C30)</f>
        <v>203971.41999999998</v>
      </c>
      <c r="D31" s="27">
        <f>SUM(D28:D30)</f>
        <v>221724.14</v>
      </c>
      <c r="E31" s="27">
        <f>SUM(E28:E30)</f>
        <v>207060.37</v>
      </c>
      <c r="F31" s="27">
        <f>SUM(F28:F30)</f>
        <v>-14663.770000000011</v>
      </c>
      <c r="G31" s="28">
        <f>(E31- D31)/D31</f>
        <v>-6.6135198449749397E-2</v>
      </c>
      <c r="H31" s="27">
        <f>SUM(H28:H30)</f>
        <v>0</v>
      </c>
      <c r="I31" s="23">
        <v>0</v>
      </c>
      <c r="J31" s="29">
        <f>SUM(J28:J30)</f>
        <v>0</v>
      </c>
    </row>
    <row r="34" spans="1:10" ht="13.5" customHeight="1" x14ac:dyDescent="0.2">
      <c r="A34" s="3" t="s">
        <v>52</v>
      </c>
      <c r="B34" s="3" t="s">
        <v>53</v>
      </c>
      <c r="C34" s="3" t="s">
        <v>54</v>
      </c>
      <c r="D34" s="3" t="s">
        <v>55</v>
      </c>
      <c r="E34" s="3" t="s">
        <v>56</v>
      </c>
      <c r="F34" s="3" t="s">
        <v>57</v>
      </c>
      <c r="G34" s="3" t="s">
        <v>58</v>
      </c>
      <c r="H34" s="3" t="s">
        <v>59</v>
      </c>
      <c r="I34" s="3" t="s">
        <v>60</v>
      </c>
      <c r="J34" s="3" t="s">
        <v>61</v>
      </c>
    </row>
    <row r="35" spans="1:10" ht="36.950000000000003" customHeight="1" x14ac:dyDescent="0.2">
      <c r="A35" s="6" t="s">
        <v>62</v>
      </c>
      <c r="B35" s="7" t="s">
        <v>63</v>
      </c>
      <c r="C35" s="7" t="s">
        <v>64</v>
      </c>
      <c r="D35" s="7" t="s">
        <v>65</v>
      </c>
      <c r="E35" s="7" t="s">
        <v>66</v>
      </c>
      <c r="F35" s="7" t="s">
        <v>67</v>
      </c>
      <c r="G35" s="7" t="s">
        <v>68</v>
      </c>
      <c r="H35" s="7" t="s">
        <v>69</v>
      </c>
      <c r="I35" s="7" t="s">
        <v>68</v>
      </c>
      <c r="J35" s="8" t="s">
        <v>70</v>
      </c>
    </row>
    <row r="36" spans="1:10" ht="13.5" customHeight="1" x14ac:dyDescent="0.2">
      <c r="A36" s="9" t="s">
        <v>29</v>
      </c>
      <c r="B36" s="11">
        <f>J8</f>
        <v>0</v>
      </c>
      <c r="C36" s="11">
        <v>0</v>
      </c>
      <c r="D36" s="11">
        <v>0</v>
      </c>
      <c r="E36" s="11">
        <f>SUM(B36:D36)</f>
        <v>0</v>
      </c>
      <c r="F36" s="11">
        <v>0</v>
      </c>
      <c r="G36" s="14" t="e">
        <f>F36/E36</f>
        <v>#DIV/0!</v>
      </c>
      <c r="H36" s="11">
        <v>0</v>
      </c>
      <c r="I36" s="14">
        <f>IF(E36=0,0,H36/E36)</f>
        <v>0</v>
      </c>
      <c r="J36" s="16">
        <f>E36+F36+H36</f>
        <v>0</v>
      </c>
    </row>
    <row r="37" spans="1:10" ht="13.5" customHeight="1" x14ac:dyDescent="0.2">
      <c r="A37" s="17" t="s">
        <v>30</v>
      </c>
      <c r="B37" s="18">
        <f>J9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31</v>
      </c>
      <c r="B38" s="18">
        <f>J10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32</v>
      </c>
      <c r="B39" s="18">
        <f>J11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33</v>
      </c>
      <c r="B40" s="18">
        <f>J12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34</v>
      </c>
      <c r="B41" s="18">
        <f>J13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35</v>
      </c>
      <c r="B42" s="18">
        <f>J14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36</v>
      </c>
      <c r="B43" s="18">
        <f>J15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37</v>
      </c>
      <c r="B44" s="18">
        <f>J16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38</v>
      </c>
      <c r="B45" s="18">
        <f>J17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39</v>
      </c>
      <c r="B46" s="18">
        <f>J18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40</v>
      </c>
      <c r="B47" s="18">
        <f>J19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41</v>
      </c>
      <c r="B48" s="18">
        <f>J20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42</v>
      </c>
      <c r="B49" s="18">
        <f>J21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43</v>
      </c>
      <c r="B50" s="18">
        <f>J22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44</v>
      </c>
      <c r="B51" s="18">
        <f>J23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45</v>
      </c>
      <c r="B52" s="18">
        <f>J24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46</v>
      </c>
      <c r="B53" s="18">
        <f>J25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21" t="s">
        <v>47</v>
      </c>
      <c r="B54" s="24">
        <f>SUM(B36:B53)</f>
        <v>0</v>
      </c>
      <c r="C54" s="24">
        <f>SUM(C36:C53)</f>
        <v>0</v>
      </c>
      <c r="D54" s="24">
        <f>SUM(D36:D53)</f>
        <v>0</v>
      </c>
      <c r="E54" s="24">
        <f>SUM(E36:E53)</f>
        <v>0</v>
      </c>
      <c r="F54" s="24">
        <f>SUM(F36:F53)</f>
        <v>0</v>
      </c>
      <c r="G54" s="25" t="e">
        <f>F54/E54</f>
        <v>#DIV/0!</v>
      </c>
      <c r="H54" s="24">
        <f>SUM(H36:H53)</f>
        <v>0</v>
      </c>
      <c r="I54" s="11">
        <v>0</v>
      </c>
      <c r="J54" s="26">
        <f>SUM(J36:J53)</f>
        <v>0</v>
      </c>
    </row>
    <row r="55" spans="1:10" ht="13.5" customHeight="1" x14ac:dyDescent="0.2">
      <c r="A55" s="21" t="s">
        <v>48</v>
      </c>
      <c r="B55" s="18"/>
      <c r="C55" s="18"/>
      <c r="D55" s="18"/>
      <c r="E55" s="18"/>
      <c r="F55" s="18"/>
      <c r="G55" s="19"/>
      <c r="H55" s="18"/>
      <c r="I55" s="18"/>
      <c r="J55" s="20"/>
    </row>
    <row r="56" spans="1:10" ht="13.5" customHeight="1" x14ac:dyDescent="0.2">
      <c r="A56" s="17" t="s">
        <v>49</v>
      </c>
      <c r="B56" s="18">
        <f>J28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17" t="s">
        <v>50</v>
      </c>
      <c r="B57" s="18">
        <f>J29</f>
        <v>0</v>
      </c>
      <c r="C57" s="18">
        <v>0</v>
      </c>
      <c r="D57" s="18">
        <v>0</v>
      </c>
      <c r="E57" s="18">
        <f>SUM(B57:D57)</f>
        <v>0</v>
      </c>
      <c r="F57" s="18">
        <v>0</v>
      </c>
      <c r="G57" s="19" t="e">
        <f>F57/E57</f>
        <v>#DIV/0!</v>
      </c>
      <c r="H57" s="18">
        <v>0</v>
      </c>
      <c r="I57" s="19">
        <f>IF(E57=0,0,H57/E57)</f>
        <v>0</v>
      </c>
      <c r="J57" s="20">
        <f>E57+F57+H57</f>
        <v>0</v>
      </c>
    </row>
    <row r="58" spans="1:10" ht="13.5" customHeight="1" x14ac:dyDescent="0.2">
      <c r="A58" s="17" t="s">
        <v>51</v>
      </c>
      <c r="B58" s="18">
        <f>J30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22" t="s">
        <v>47</v>
      </c>
      <c r="B59" s="27">
        <f>SUM(B56:B58)</f>
        <v>0</v>
      </c>
      <c r="C59" s="27">
        <f>SUM(C56:C58)</f>
        <v>0</v>
      </c>
      <c r="D59" s="27">
        <f>SUM(D56:D58)</f>
        <v>0</v>
      </c>
      <c r="E59" s="27">
        <f>SUM(E56:E58)</f>
        <v>0</v>
      </c>
      <c r="F59" s="27">
        <f>SUM(F56:F58)</f>
        <v>0</v>
      </c>
      <c r="G59" s="28" t="e">
        <f>F59/E59</f>
        <v>#DIV/0!</v>
      </c>
      <c r="H59" s="27">
        <f>SUM(H56:H58)</f>
        <v>0</v>
      </c>
      <c r="I59" s="23">
        <v>0</v>
      </c>
      <c r="J59" s="29">
        <f>SUM(J56:J58)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Planning and Technical Serv(OE)</vt:lpstr>
      <vt:lpstr>Planning and Technical Serv(TB)</vt:lpstr>
      <vt:lpstr>Water Management(OE)</vt:lpstr>
      <vt:lpstr>Bear River Basin Adjudicati(OE)</vt:lpstr>
      <vt:lpstr>Management &amp; Support Servic(OE)</vt:lpstr>
      <vt:lpstr>Northern Idaho Adjudication(OE)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2023-08-10T20:44:42Z</dcterms:created>
  <dcterms:modified xsi:type="dcterms:W3CDTF">2023-08-10T20:46:00Z</dcterms:modified>
</cp:coreProperties>
</file>