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E78FC95-75B7-488A-B520-C231180AD984}" xr6:coauthVersionLast="47" xr6:coauthVersionMax="47" xr10:uidLastSave="{00000000-0000-0000-0000-000000000000}"/>
  <bookViews>
    <workbookView xWindow="1560" yWindow="1560" windowWidth="21600" windowHeight="11385" xr2:uid="{64302776-91F3-4FDC-A566-42628203B62B}"/>
  </bookViews>
  <sheets>
    <sheet name="Public Defense Commission(OE)" sheetId="3" r:id="rId1"/>
    <sheet name="Public Defense Commission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" l="1"/>
  <c r="G50" i="3"/>
  <c r="J54" i="3"/>
  <c r="I54" i="3"/>
  <c r="G54" i="3"/>
  <c r="E54" i="3"/>
  <c r="B54" i="3"/>
  <c r="J53" i="3"/>
  <c r="I53" i="3"/>
  <c r="G53" i="3"/>
  <c r="E53" i="3"/>
  <c r="B53" i="3"/>
  <c r="B55" i="3" s="1"/>
  <c r="J52" i="3"/>
  <c r="I52" i="3"/>
  <c r="G52" i="3"/>
  <c r="E52" i="3"/>
  <c r="B52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B50" i="3" s="1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H55" i="3"/>
  <c r="E55" i="3"/>
  <c r="D55" i="3"/>
  <c r="C55" i="3"/>
  <c r="J55" i="3"/>
  <c r="F55" i="3"/>
  <c r="H50" i="3"/>
  <c r="D50" i="3"/>
  <c r="C50" i="3"/>
  <c r="F50" i="3"/>
  <c r="J29" i="3"/>
  <c r="H29" i="3"/>
  <c r="E29" i="3"/>
  <c r="D29" i="3"/>
  <c r="C29" i="3"/>
  <c r="B29" i="3"/>
  <c r="J24" i="3"/>
  <c r="H24" i="3"/>
  <c r="E24" i="3"/>
  <c r="D24" i="3"/>
  <c r="C24" i="3"/>
  <c r="B24" i="3"/>
  <c r="J28" i="3"/>
  <c r="G28" i="3"/>
  <c r="F28" i="3"/>
  <c r="J27" i="3"/>
  <c r="G27" i="3"/>
  <c r="F27" i="3"/>
  <c r="J26" i="3"/>
  <c r="G26" i="3"/>
  <c r="F26" i="3"/>
  <c r="F29" i="3" s="1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5" i="2"/>
  <c r="G20" i="2"/>
  <c r="J24" i="2"/>
  <c r="I24" i="2"/>
  <c r="G24" i="2"/>
  <c r="E24" i="2"/>
  <c r="E25" i="2" s="1"/>
  <c r="B24" i="2"/>
  <c r="B25" i="2" s="1"/>
  <c r="J23" i="2"/>
  <c r="I23" i="2"/>
  <c r="G23" i="2"/>
  <c r="E23" i="2"/>
  <c r="B23" i="2"/>
  <c r="J22" i="2"/>
  <c r="I22" i="2"/>
  <c r="G22" i="2"/>
  <c r="E22" i="2"/>
  <c r="B22" i="2"/>
  <c r="J19" i="2"/>
  <c r="I19" i="2"/>
  <c r="G19" i="2"/>
  <c r="E19" i="2"/>
  <c r="E20" i="2" s="1"/>
  <c r="B19" i="2"/>
  <c r="H25" i="2"/>
  <c r="D25" i="2"/>
  <c r="C25" i="2"/>
  <c r="F25" i="2"/>
  <c r="H20" i="2"/>
  <c r="F20" i="2"/>
  <c r="D20" i="2"/>
  <c r="C20" i="2"/>
  <c r="B20" i="2"/>
  <c r="J20" i="2"/>
  <c r="J14" i="2"/>
  <c r="H14" i="2"/>
  <c r="E14" i="2"/>
  <c r="G14" i="2" s="1"/>
  <c r="D14" i="2"/>
  <c r="C14" i="2"/>
  <c r="B14" i="2"/>
  <c r="J9" i="2"/>
  <c r="H9" i="2"/>
  <c r="E9" i="2"/>
  <c r="D9" i="2"/>
  <c r="G9" i="2" s="1"/>
  <c r="C9" i="2"/>
  <c r="B9" i="2"/>
  <c r="J13" i="2"/>
  <c r="G13" i="2"/>
  <c r="F13" i="2"/>
  <c r="J12" i="2"/>
  <c r="G12" i="2"/>
  <c r="F12" i="2"/>
  <c r="J11" i="2"/>
  <c r="G11" i="2"/>
  <c r="F11" i="2"/>
  <c r="F14" i="2" s="1"/>
  <c r="J8" i="2"/>
  <c r="G8" i="2"/>
  <c r="F8" i="2"/>
  <c r="F9" i="2" s="1"/>
  <c r="J50" i="3" l="1"/>
  <c r="E50" i="3"/>
  <c r="G29" i="3"/>
  <c r="G24" i="3"/>
  <c r="F24" i="3"/>
  <c r="J25" i="2"/>
</calcChain>
</file>

<file path=xl/sharedStrings.xml><?xml version="1.0" encoding="utf-8"?>
<sst xmlns="http://schemas.openxmlformats.org/spreadsheetml/2006/main" count="154" uniqueCount="71">
  <si>
    <t>Form B4:  Inflationary Adjustments</t>
  </si>
  <si>
    <t>Agency: Public Defense Com</t>
  </si>
  <si>
    <t>Agency Number:  437</t>
  </si>
  <si>
    <t>FY  2025  Request</t>
  </si>
  <si>
    <t>Function: Public Defense Commission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</si>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</sst>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5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2" fillId="0" borderId="1" xfId="0" applyFont="1" applyBorder="1"/>
    <xf numFmtId="0" fontId="3" fillId="0" borderId="6" xfId="0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3245-EFE0-4B6C-8EFB-09D13C6DBDDB}">
  <dimension ref="A1:J55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8432.35</v>
      </c>
      <c r="C8" s="16">
        <v>9043.68</v>
      </c>
      <c r="D8" s="16">
        <v>8269.49</v>
      </c>
      <c r="E8" s="16">
        <v>7069.72</v>
      </c>
      <c r="F8" s="16">
        <f>E8- D8</f>
        <v>-1199.7699999999995</v>
      </c>
      <c r="G8" s="17">
        <f>(E8- D8)/D8</f>
        <v>-0.14508391690418629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4571.8999999999996</v>
      </c>
      <c r="C9" s="19">
        <v>6904</v>
      </c>
      <c r="D9" s="19">
        <v>8220.69</v>
      </c>
      <c r="E9" s="19">
        <v>4299</v>
      </c>
      <c r="F9" s="19">
        <f>E9- D9</f>
        <v>-3921.6900000000005</v>
      </c>
      <c r="G9" s="20">
        <f>(E9- D9)/D9</f>
        <v>-0.47705119643241628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12400</v>
      </c>
      <c r="C10" s="19">
        <v>37275</v>
      </c>
      <c r="D10" s="19">
        <v>22845</v>
      </c>
      <c r="E10" s="19">
        <v>49318.720000000001</v>
      </c>
      <c r="F10" s="19">
        <f>E10- D10</f>
        <v>26473.72</v>
      </c>
      <c r="G10" s="20">
        <f>(E10- D10)/D10</f>
        <v>1.1588408842197417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9543.5</v>
      </c>
      <c r="C11" s="19">
        <v>22776.6</v>
      </c>
      <c r="D11" s="19">
        <v>25300.35</v>
      </c>
      <c r="E11" s="19">
        <v>39915</v>
      </c>
      <c r="F11" s="19">
        <f>E11- D11</f>
        <v>14614.650000000001</v>
      </c>
      <c r="G11" s="20">
        <f>(E11- D11)/D11</f>
        <v>0.57764615904523064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1538</v>
      </c>
      <c r="C12" s="19">
        <v>50</v>
      </c>
      <c r="D12" s="19">
        <v>50</v>
      </c>
      <c r="E12" s="19">
        <v>50</v>
      </c>
      <c r="F12" s="19">
        <f>E12- D12</f>
        <v>0</v>
      </c>
      <c r="G12" s="20">
        <f>(E12- D12)/D12</f>
        <v>0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2263.2399999999998</v>
      </c>
      <c r="C13" s="19">
        <v>295.01</v>
      </c>
      <c r="D13" s="19">
        <v>372.02</v>
      </c>
      <c r="E13" s="19">
        <v>241.54</v>
      </c>
      <c r="F13" s="19">
        <f>E13- D13</f>
        <v>-130.47999999999999</v>
      </c>
      <c r="G13" s="20">
        <f>(E13- D13)/D13</f>
        <v>-0.35073383151443471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11353.41</v>
      </c>
      <c r="C14" s="19">
        <v>13588.7</v>
      </c>
      <c r="D14" s="19">
        <v>12863.16</v>
      </c>
      <c r="E14" s="19">
        <v>17216.310000000001</v>
      </c>
      <c r="F14" s="19">
        <f>E14- D14</f>
        <v>4353.1500000000015</v>
      </c>
      <c r="G14" s="20">
        <f>(E14- D14)/D14</f>
        <v>0.33841995279542519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14566.24</v>
      </c>
      <c r="C15" s="19">
        <v>244.14</v>
      </c>
      <c r="D15" s="19">
        <v>4266.3100000000004</v>
      </c>
      <c r="E15" s="19">
        <v>2899.76</v>
      </c>
      <c r="F15" s="19">
        <f>E15- D15</f>
        <v>-1366.5500000000002</v>
      </c>
      <c r="G15" s="20">
        <f>(E15- D15)/D15</f>
        <v>-0.32031193232559285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1338.57</v>
      </c>
      <c r="C16" s="19">
        <v>673.99</v>
      </c>
      <c r="D16" s="19">
        <v>117.04</v>
      </c>
      <c r="E16" s="19">
        <v>796.75</v>
      </c>
      <c r="F16" s="19">
        <f>E16- D16</f>
        <v>679.71</v>
      </c>
      <c r="G16" s="20">
        <f>(E16- D16)/D16</f>
        <v>5.8075017088174983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0</v>
      </c>
      <c r="C17" s="19">
        <v>0</v>
      </c>
      <c r="D17" s="19">
        <v>0</v>
      </c>
      <c r="E17" s="19">
        <v>0</v>
      </c>
      <c r="F17" s="19">
        <f>E17- D17</f>
        <v>0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691.01</v>
      </c>
      <c r="C18" s="19">
        <v>1843.78</v>
      </c>
      <c r="D18" s="19">
        <v>244.56</v>
      </c>
      <c r="E18" s="19">
        <v>8457.0300000000007</v>
      </c>
      <c r="F18" s="19">
        <f>E18- D18</f>
        <v>8212.4700000000012</v>
      </c>
      <c r="G18" s="20">
        <f>(E18- D18)/D18</f>
        <v>33.580593719332683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38.33</v>
      </c>
      <c r="C19" s="19">
        <v>34.450000000000003</v>
      </c>
      <c r="D19" s="19">
        <v>3.79</v>
      </c>
      <c r="E19" s="19">
        <v>11.11</v>
      </c>
      <c r="F19" s="19">
        <f>E19- D19</f>
        <v>7.3199999999999994</v>
      </c>
      <c r="G19" s="20">
        <f>(E19- D19)/D19</f>
        <v>1.9313984168865435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66</v>
      </c>
      <c r="B20" s="19">
        <v>55.9</v>
      </c>
      <c r="C20" s="19">
        <v>3663.23</v>
      </c>
      <c r="D20" s="19">
        <v>180</v>
      </c>
      <c r="E20" s="19">
        <v>0</v>
      </c>
      <c r="F20" s="19">
        <f>E20- D20</f>
        <v>-180</v>
      </c>
      <c r="G20" s="20">
        <f>(E20- D20)/D20</f>
        <v>-1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67</v>
      </c>
      <c r="B21" s="19">
        <v>1663.65</v>
      </c>
      <c r="C21" s="19">
        <v>1716.08</v>
      </c>
      <c r="D21" s="19">
        <v>1742.14</v>
      </c>
      <c r="E21" s="19">
        <v>63.57</v>
      </c>
      <c r="F21" s="19">
        <f>E21- D21</f>
        <v>-1678.5700000000002</v>
      </c>
      <c r="G21" s="20">
        <f>(E21- D21)/D21</f>
        <v>-0.96351039526100091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68</v>
      </c>
      <c r="B22" s="19">
        <v>43898.31</v>
      </c>
      <c r="C22" s="19">
        <v>33143.06</v>
      </c>
      <c r="D22" s="19">
        <v>33247.61</v>
      </c>
      <c r="E22" s="19">
        <v>27108.79</v>
      </c>
      <c r="F22" s="19">
        <f>E22- D22</f>
        <v>-6138.82</v>
      </c>
      <c r="G22" s="20">
        <f>(E22- D22)/D22</f>
        <v>-0.18463943724075202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69</v>
      </c>
      <c r="B23" s="19">
        <v>19124.03</v>
      </c>
      <c r="C23" s="19">
        <v>8050</v>
      </c>
      <c r="D23" s="19">
        <v>10107.91</v>
      </c>
      <c r="E23" s="19">
        <v>13106.9</v>
      </c>
      <c r="F23" s="19">
        <f>E23- D23</f>
        <v>2998.99</v>
      </c>
      <c r="G23" s="20">
        <f>(E23- D23)/D23</f>
        <v>0.29669733901469242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5" t="s">
        <v>29</v>
      </c>
      <c r="B24" s="24">
        <f>SUM(B8:B23)</f>
        <v>131478.43999999997</v>
      </c>
      <c r="C24" s="24">
        <f>SUM(C8:C23)</f>
        <v>139301.71999999997</v>
      </c>
      <c r="D24" s="24">
        <f>SUM(D8:D23)</f>
        <v>127830.06999999998</v>
      </c>
      <c r="E24" s="24">
        <f>SUM(E8:E23)</f>
        <v>170554.19999999998</v>
      </c>
      <c r="F24" s="24">
        <f>SUM(F8:F23)</f>
        <v>42724.13</v>
      </c>
      <c r="G24" s="25">
        <f>(E24- D24)/D24</f>
        <v>0.33422597672050097</v>
      </c>
      <c r="H24" s="24">
        <f>SUM(H8:H23)</f>
        <v>0</v>
      </c>
      <c r="I24" s="16">
        <v>0</v>
      </c>
      <c r="J24" s="26">
        <f>SUM(J8:J23)</f>
        <v>0</v>
      </c>
    </row>
    <row r="25" spans="1:10" ht="16.5" customHeight="1" x14ac:dyDescent="0.2">
      <c r="A25" s="15" t="s">
        <v>30</v>
      </c>
      <c r="B25" s="19"/>
      <c r="C25" s="19"/>
      <c r="D25" s="19"/>
      <c r="E25" s="19"/>
      <c r="F25" s="19"/>
      <c r="G25" s="20"/>
      <c r="H25" s="19"/>
      <c r="I25" s="19"/>
      <c r="J25" s="21"/>
    </row>
    <row r="26" spans="1:10" ht="13.5" customHeight="1" x14ac:dyDescent="0.2">
      <c r="A26" s="22" t="s">
        <v>31</v>
      </c>
      <c r="B26" s="19">
        <v>131478.44</v>
      </c>
      <c r="C26" s="19">
        <v>139301.72</v>
      </c>
      <c r="D26" s="19">
        <v>127830.07</v>
      </c>
      <c r="E26" s="19">
        <v>170554.2</v>
      </c>
      <c r="F26" s="19">
        <f>E26- D26</f>
        <v>42724.130000000005</v>
      </c>
      <c r="G26" s="20">
        <f>(E26- D26)/D26</f>
        <v>0.33422597672050092</v>
      </c>
      <c r="H26" s="19">
        <v>0</v>
      </c>
      <c r="I26" s="19">
        <v>0</v>
      </c>
      <c r="J26" s="21">
        <f>H26+ I26</f>
        <v>0</v>
      </c>
    </row>
    <row r="27" spans="1:10" ht="13.5" customHeight="1" x14ac:dyDescent="0.2">
      <c r="A27" s="22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f>E27- D27</f>
        <v>0</v>
      </c>
      <c r="G27" s="20" t="e">
        <f>(E27- D27)/D27</f>
        <v>#DIV/0!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f>E28- D28</f>
        <v>0</v>
      </c>
      <c r="G28" s="20" t="e">
        <f>(E28- D28)/D28</f>
        <v>#DIV/0!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3" t="s">
        <v>29</v>
      </c>
      <c r="B29" s="27">
        <f>SUM(B26:B28)</f>
        <v>131478.44</v>
      </c>
      <c r="C29" s="27">
        <f>SUM(C26:C28)</f>
        <v>139301.72</v>
      </c>
      <c r="D29" s="27">
        <f>SUM(D26:D28)</f>
        <v>127830.07</v>
      </c>
      <c r="E29" s="27">
        <f>SUM(E26:E28)</f>
        <v>170554.2</v>
      </c>
      <c r="F29" s="27">
        <f>SUM(F26:F28)</f>
        <v>42724.130000000005</v>
      </c>
      <c r="G29" s="28">
        <f>(E29- D29)/D29</f>
        <v>0.33422597672050092</v>
      </c>
      <c r="H29" s="27">
        <f>SUM(H26:H28)</f>
        <v>0</v>
      </c>
      <c r="I29" s="11">
        <v>0</v>
      </c>
      <c r="J29" s="29">
        <f>SUM(J26:J28)</f>
        <v>0</v>
      </c>
    </row>
    <row r="32" spans="1:10" ht="13.5" customHeight="1" x14ac:dyDescent="0.2">
      <c r="A32" s="3" t="s">
        <v>34</v>
      </c>
      <c r="B32" s="3" t="s">
        <v>35</v>
      </c>
      <c r="C32" s="3" t="s">
        <v>36</v>
      </c>
      <c r="D32" s="3" t="s">
        <v>37</v>
      </c>
      <c r="E32" s="3" t="s">
        <v>38</v>
      </c>
      <c r="F32" s="3" t="s">
        <v>39</v>
      </c>
      <c r="G32" s="3" t="s">
        <v>40</v>
      </c>
      <c r="H32" s="3" t="s">
        <v>41</v>
      </c>
      <c r="I32" s="3" t="s">
        <v>42</v>
      </c>
      <c r="J32" s="3" t="s">
        <v>43</v>
      </c>
    </row>
    <row r="33" spans="1:10" ht="36.950000000000003" customHeight="1" x14ac:dyDescent="0.2">
      <c r="A33" s="6" t="s">
        <v>70</v>
      </c>
      <c r="B33" s="7" t="s">
        <v>45</v>
      </c>
      <c r="C33" s="7" t="s">
        <v>46</v>
      </c>
      <c r="D33" s="7" t="s">
        <v>47</v>
      </c>
      <c r="E33" s="7" t="s">
        <v>48</v>
      </c>
      <c r="F33" s="7" t="s">
        <v>49</v>
      </c>
      <c r="G33" s="7" t="s">
        <v>50</v>
      </c>
      <c r="H33" s="7" t="s">
        <v>51</v>
      </c>
      <c r="I33" s="7" t="s">
        <v>50</v>
      </c>
      <c r="J33" s="8" t="s">
        <v>52</v>
      </c>
    </row>
    <row r="34" spans="1:10" ht="13.5" customHeight="1" x14ac:dyDescent="0.2">
      <c r="A34" s="9" t="s">
        <v>54</v>
      </c>
      <c r="B34" s="16">
        <f>J8</f>
        <v>0</v>
      </c>
      <c r="C34" s="16">
        <v>0</v>
      </c>
      <c r="D34" s="16">
        <v>0</v>
      </c>
      <c r="E34" s="16">
        <f>SUM(B34:D34)</f>
        <v>0</v>
      </c>
      <c r="F34" s="16">
        <v>0</v>
      </c>
      <c r="G34" s="17" t="e">
        <f>F34/E34</f>
        <v>#DIV/0!</v>
      </c>
      <c r="H34" s="16">
        <v>0</v>
      </c>
      <c r="I34" s="17">
        <f>IF(E34=0,0,H34/E34)</f>
        <v>0</v>
      </c>
      <c r="J34" s="18">
        <f>E34+F34+H34</f>
        <v>0</v>
      </c>
    </row>
    <row r="35" spans="1:10" ht="13.5" customHeight="1" x14ac:dyDescent="0.2">
      <c r="A35" s="22" t="s">
        <v>55</v>
      </c>
      <c r="B35" s="19">
        <f>J9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22" t="s">
        <v>56</v>
      </c>
      <c r="B36" s="19">
        <f>J10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57</v>
      </c>
      <c r="B37" s="19">
        <f>J11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58</v>
      </c>
      <c r="B38" s="19">
        <f>J12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59</v>
      </c>
      <c r="B39" s="19">
        <f>J13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60</v>
      </c>
      <c r="B40" s="19">
        <f>J14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61</v>
      </c>
      <c r="B41" s="19">
        <f>J15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62</v>
      </c>
      <c r="B42" s="19">
        <f>J16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63</v>
      </c>
      <c r="B43" s="19">
        <f>J17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64</v>
      </c>
      <c r="B44" s="19">
        <f>J18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65</v>
      </c>
      <c r="B45" s="19">
        <f>J19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66</v>
      </c>
      <c r="B46" s="19">
        <f>J20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67</v>
      </c>
      <c r="B47" s="19">
        <f>J21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68</v>
      </c>
      <c r="B48" s="19">
        <f>J22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69</v>
      </c>
      <c r="B49" s="19">
        <f>J23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5" t="s">
        <v>29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6">
        <v>0</v>
      </c>
      <c r="J50" s="26">
        <f>SUM(J34:J49)</f>
        <v>0</v>
      </c>
    </row>
    <row r="51" spans="1:10" ht="13.5" customHeight="1" x14ac:dyDescent="0.2">
      <c r="A51" s="15" t="s">
        <v>30</v>
      </c>
      <c r="B51" s="19"/>
      <c r="C51" s="19"/>
      <c r="D51" s="19"/>
      <c r="E51" s="19"/>
      <c r="F51" s="19"/>
      <c r="G51" s="20"/>
      <c r="H51" s="19"/>
      <c r="I51" s="19"/>
      <c r="J51" s="21"/>
    </row>
    <row r="52" spans="1:10" ht="13.5" customHeight="1" x14ac:dyDescent="0.2">
      <c r="A52" s="22" t="s">
        <v>31</v>
      </c>
      <c r="B52" s="19">
        <f>J26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22" t="s">
        <v>32</v>
      </c>
      <c r="B53" s="19">
        <f>J27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22" t="s">
        <v>33</v>
      </c>
      <c r="B54" s="19">
        <f>J28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3" t="s">
        <v>29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11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7A61-0C4B-4F5F-B702-2736419DA7BF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28</v>
      </c>
      <c r="B8" s="16">
        <v>9162755.4299999997</v>
      </c>
      <c r="C8" s="16">
        <v>8670261.5899999999</v>
      </c>
      <c r="D8" s="16">
        <v>9295431</v>
      </c>
      <c r="E8" s="16">
        <v>9656275</v>
      </c>
      <c r="F8" s="16">
        <f>E8- D8</f>
        <v>360844</v>
      </c>
      <c r="G8" s="17">
        <f>(E8- D8)/D8</f>
        <v>3.8819501753065568E-2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15" t="s">
        <v>29</v>
      </c>
      <c r="B9" s="24">
        <f>SUM(B8:B8)</f>
        <v>9162755.4299999997</v>
      </c>
      <c r="C9" s="24">
        <f>SUM(C8:C8)</f>
        <v>8670261.5899999999</v>
      </c>
      <c r="D9" s="24">
        <f>SUM(D8:D8)</f>
        <v>9295431</v>
      </c>
      <c r="E9" s="24">
        <f>SUM(E8:E8)</f>
        <v>9656275</v>
      </c>
      <c r="F9" s="24">
        <f>SUM(F8:F8)</f>
        <v>360844</v>
      </c>
      <c r="G9" s="25">
        <f>(E9- D9)/D9</f>
        <v>3.8819501753065568E-2</v>
      </c>
      <c r="H9" s="24">
        <f>SUM(H8:H8)</f>
        <v>0</v>
      </c>
      <c r="I9" s="16">
        <v>0</v>
      </c>
      <c r="J9" s="26">
        <f>SUM(J8:J8)</f>
        <v>0</v>
      </c>
    </row>
    <row r="10" spans="1:10" ht="16.5" customHeight="1" x14ac:dyDescent="0.2">
      <c r="A10" s="15" t="s">
        <v>30</v>
      </c>
      <c r="B10" s="19"/>
      <c r="C10" s="19"/>
      <c r="D10" s="19"/>
      <c r="E10" s="19"/>
      <c r="F10" s="19"/>
      <c r="G10" s="20"/>
      <c r="H10" s="19"/>
      <c r="I10" s="19"/>
      <c r="J10" s="21"/>
    </row>
    <row r="11" spans="1:10" ht="13.5" customHeight="1" x14ac:dyDescent="0.2">
      <c r="A11" s="22" t="s">
        <v>31</v>
      </c>
      <c r="B11" s="19">
        <v>9162755.4299999997</v>
      </c>
      <c r="C11" s="19">
        <v>8670261.5899999999</v>
      </c>
      <c r="D11" s="19">
        <v>9295431</v>
      </c>
      <c r="E11" s="19">
        <v>9656275</v>
      </c>
      <c r="F11" s="19">
        <f>E11- D11</f>
        <v>360844</v>
      </c>
      <c r="G11" s="20">
        <f>(E11- D11)/D11</f>
        <v>3.8819501753065568E-2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3" t="s">
        <v>29</v>
      </c>
      <c r="B14" s="27">
        <f>SUM(B11:B13)</f>
        <v>9162755.4299999997</v>
      </c>
      <c r="C14" s="27">
        <f>SUM(C11:C13)</f>
        <v>8670261.5899999999</v>
      </c>
      <c r="D14" s="27">
        <f>SUM(D11:D13)</f>
        <v>9295431</v>
      </c>
      <c r="E14" s="27">
        <f>SUM(E11:E13)</f>
        <v>9656275</v>
      </c>
      <c r="F14" s="27">
        <f>SUM(F11:F13)</f>
        <v>360844</v>
      </c>
      <c r="G14" s="28">
        <f>(E14- D14)/D14</f>
        <v>3.8819501753065568E-2</v>
      </c>
      <c r="H14" s="27">
        <f>SUM(H11:H13)</f>
        <v>0</v>
      </c>
      <c r="I14" s="11">
        <v>0</v>
      </c>
      <c r="J14" s="29">
        <f>SUM(J11:J13)</f>
        <v>0</v>
      </c>
    </row>
    <row r="17" spans="1:10" ht="13.5" customHeight="1" x14ac:dyDescent="0.2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36.950000000000003" customHeight="1" x14ac:dyDescent="0.2">
      <c r="A18" s="6" t="s">
        <v>44</v>
      </c>
      <c r="B18" s="7" t="s">
        <v>45</v>
      </c>
      <c r="C18" s="7" t="s">
        <v>46</v>
      </c>
      <c r="D18" s="7" t="s">
        <v>47</v>
      </c>
      <c r="E18" s="7" t="s">
        <v>48</v>
      </c>
      <c r="F18" s="7" t="s">
        <v>49</v>
      </c>
      <c r="G18" s="7" t="s">
        <v>50</v>
      </c>
      <c r="H18" s="7" t="s">
        <v>51</v>
      </c>
      <c r="I18" s="7" t="s">
        <v>50</v>
      </c>
      <c r="J18" s="8" t="s">
        <v>52</v>
      </c>
    </row>
    <row r="19" spans="1:10" ht="13.5" customHeight="1" x14ac:dyDescent="0.2">
      <c r="A19" s="9" t="s">
        <v>28</v>
      </c>
      <c r="B19" s="16">
        <f>J8</f>
        <v>0</v>
      </c>
      <c r="C19" s="16">
        <v>0</v>
      </c>
      <c r="D19" s="16">
        <v>0</v>
      </c>
      <c r="E19" s="16">
        <f>SUM(B19:D19)</f>
        <v>0</v>
      </c>
      <c r="F19" s="16">
        <v>0</v>
      </c>
      <c r="G19" s="17" t="e">
        <f>F19/E19</f>
        <v>#DIV/0!</v>
      </c>
      <c r="H19" s="16">
        <v>0</v>
      </c>
      <c r="I19" s="17">
        <f>IF(E19=0,0,H19/E19)</f>
        <v>0</v>
      </c>
      <c r="J19" s="18">
        <f>E19+F19+H19</f>
        <v>0</v>
      </c>
    </row>
    <row r="20" spans="1:10" ht="13.5" customHeight="1" x14ac:dyDescent="0.2">
      <c r="A20" s="15" t="s">
        <v>29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6">
        <v>0</v>
      </c>
      <c r="J20" s="26">
        <f>SUM(J19:J19)</f>
        <v>0</v>
      </c>
    </row>
    <row r="21" spans="1:10" ht="13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f>J11</f>
        <v>0</v>
      </c>
      <c r="C22" s="19">
        <v>0</v>
      </c>
      <c r="D22" s="19">
        <v>0</v>
      </c>
      <c r="E22" s="19">
        <f>SUM(B22:D22)</f>
        <v>0</v>
      </c>
      <c r="F22" s="19">
        <v>0</v>
      </c>
      <c r="G22" s="20" t="e">
        <f>F22/E22</f>
        <v>#DIV/0!</v>
      </c>
      <c r="H22" s="19">
        <v>0</v>
      </c>
      <c r="I22" s="20">
        <f>IF(E22=0,0,H22/E22)</f>
        <v>0</v>
      </c>
      <c r="J22" s="21">
        <f>E22+F22+H22</f>
        <v>0</v>
      </c>
    </row>
    <row r="23" spans="1:10" ht="13.5" customHeight="1" x14ac:dyDescent="0.2">
      <c r="A23" s="22" t="s">
        <v>32</v>
      </c>
      <c r="B23" s="19">
        <f>J12</f>
        <v>0</v>
      </c>
      <c r="C23" s="19">
        <v>0</v>
      </c>
      <c r="D23" s="19">
        <v>0</v>
      </c>
      <c r="E23" s="19">
        <f>SUM(B23:D23)</f>
        <v>0</v>
      </c>
      <c r="F23" s="19">
        <v>0</v>
      </c>
      <c r="G23" s="20" t="e">
        <f>F23/E23</f>
        <v>#DIV/0!</v>
      </c>
      <c r="H23" s="19">
        <v>0</v>
      </c>
      <c r="I23" s="20">
        <f>IF(E23=0,0,H23/E23)</f>
        <v>0</v>
      </c>
      <c r="J23" s="21">
        <f>E23+F23+H23</f>
        <v>0</v>
      </c>
    </row>
    <row r="24" spans="1:10" ht="13.5" customHeight="1" x14ac:dyDescent="0.2">
      <c r="A24" s="22" t="s">
        <v>33</v>
      </c>
      <c r="B24" s="19">
        <f>J13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11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Defense Commission(OE)</vt:lpstr>
      <vt:lpstr>Public Defense Commission(TB)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2023-08-10T20:47:13Z</dcterms:created>
  <dcterms:modified xsi:type="dcterms:W3CDTF">2023-08-10T20:47:31Z</dcterms:modified>
</cp:coreProperties>
</file>