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77929340-0DFC-4A25-A375-CC128A142016}" xr6:coauthVersionLast="47" xr6:coauthVersionMax="47" xr10:uidLastSave="{00000000-0000-0000-0000-000000000000}"/>
  <bookViews>
    <workbookView xWindow="2730" yWindow="2730" windowWidth="21600" windowHeight="11385" xr2:uid="{9A23C7DD-2EA6-437F-9B6F-6C5597CEC668}"/>
  </bookViews>
  <sheets>
    <sheet name="Capital and Conflict Repres(OE)" sheetId="5" r:id="rId1"/>
    <sheet name="State Appellate Public Defe(OE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5" l="1"/>
  <c r="G36" i="5"/>
  <c r="J40" i="5"/>
  <c r="I40" i="5"/>
  <c r="G40" i="5"/>
  <c r="E40" i="5"/>
  <c r="E41" i="5" s="1"/>
  <c r="B40" i="5"/>
  <c r="J39" i="5"/>
  <c r="I39" i="5"/>
  <c r="G39" i="5"/>
  <c r="E39" i="5"/>
  <c r="B39" i="5"/>
  <c r="J38" i="5"/>
  <c r="I38" i="5"/>
  <c r="G38" i="5"/>
  <c r="E38" i="5"/>
  <c r="B38" i="5"/>
  <c r="J35" i="5"/>
  <c r="I35" i="5"/>
  <c r="G35" i="5"/>
  <c r="E35" i="5"/>
  <c r="B35" i="5"/>
  <c r="J34" i="5"/>
  <c r="I34" i="5"/>
  <c r="G34" i="5"/>
  <c r="E34" i="5"/>
  <c r="B34" i="5"/>
  <c r="J33" i="5"/>
  <c r="I33" i="5"/>
  <c r="G33" i="5"/>
  <c r="E33" i="5"/>
  <c r="B33" i="5"/>
  <c r="J32" i="5"/>
  <c r="I32" i="5"/>
  <c r="G32" i="5"/>
  <c r="E32" i="5"/>
  <c r="B32" i="5"/>
  <c r="J31" i="5"/>
  <c r="I31" i="5"/>
  <c r="G31" i="5"/>
  <c r="E31" i="5"/>
  <c r="B31" i="5"/>
  <c r="J30" i="5"/>
  <c r="I30" i="5"/>
  <c r="G30" i="5"/>
  <c r="E30" i="5"/>
  <c r="B30" i="5"/>
  <c r="J29" i="5"/>
  <c r="I29" i="5"/>
  <c r="G29" i="5"/>
  <c r="E29" i="5"/>
  <c r="B29" i="5"/>
  <c r="J28" i="5"/>
  <c r="I28" i="5"/>
  <c r="G28" i="5"/>
  <c r="E28" i="5"/>
  <c r="B28" i="5"/>
  <c r="J27" i="5"/>
  <c r="I27" i="5"/>
  <c r="G27" i="5"/>
  <c r="E27" i="5"/>
  <c r="B27" i="5"/>
  <c r="H41" i="5"/>
  <c r="D41" i="5"/>
  <c r="C41" i="5"/>
  <c r="B41" i="5"/>
  <c r="J41" i="5"/>
  <c r="F41" i="5"/>
  <c r="H36" i="5"/>
  <c r="D36" i="5"/>
  <c r="C36" i="5"/>
  <c r="B36" i="5"/>
  <c r="F36" i="5"/>
  <c r="J22" i="5"/>
  <c r="H22" i="5"/>
  <c r="F22" i="5"/>
  <c r="E22" i="5"/>
  <c r="D22" i="5"/>
  <c r="G22" i="5" s="1"/>
  <c r="C22" i="5"/>
  <c r="B22" i="5"/>
  <c r="J17" i="5"/>
  <c r="H17" i="5"/>
  <c r="E17" i="5"/>
  <c r="D17" i="5"/>
  <c r="G17" i="5" s="1"/>
  <c r="C17" i="5"/>
  <c r="B17" i="5"/>
  <c r="J21" i="5"/>
  <c r="G21" i="5"/>
  <c r="F21" i="5"/>
  <c r="J20" i="5"/>
  <c r="G20" i="5"/>
  <c r="F20" i="5"/>
  <c r="J19" i="5"/>
  <c r="G19" i="5"/>
  <c r="F19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53" i="3"/>
  <c r="G48" i="3"/>
  <c r="J52" i="3"/>
  <c r="I52" i="3"/>
  <c r="G52" i="3"/>
  <c r="E52" i="3"/>
  <c r="B52" i="3"/>
  <c r="J51" i="3"/>
  <c r="I51" i="3"/>
  <c r="G51" i="3"/>
  <c r="E51" i="3"/>
  <c r="B51" i="3"/>
  <c r="J50" i="3"/>
  <c r="I50" i="3"/>
  <c r="G50" i="3"/>
  <c r="E50" i="3"/>
  <c r="B50" i="3"/>
  <c r="J47" i="3"/>
  <c r="I47" i="3"/>
  <c r="G47" i="3"/>
  <c r="E47" i="3"/>
  <c r="B47" i="3"/>
  <c r="J46" i="3"/>
  <c r="I46" i="3"/>
  <c r="G46" i="3"/>
  <c r="E46" i="3"/>
  <c r="B46" i="3"/>
  <c r="B48" i="3" s="1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J34" i="3"/>
  <c r="I34" i="3"/>
  <c r="G34" i="3"/>
  <c r="E34" i="3"/>
  <c r="B34" i="3"/>
  <c r="J33" i="3"/>
  <c r="I33" i="3"/>
  <c r="G33" i="3"/>
  <c r="E33" i="3"/>
  <c r="B33" i="3"/>
  <c r="H53" i="3"/>
  <c r="E53" i="3"/>
  <c r="D53" i="3"/>
  <c r="C53" i="3"/>
  <c r="B53" i="3"/>
  <c r="F53" i="3"/>
  <c r="H48" i="3"/>
  <c r="D48" i="3"/>
  <c r="C48" i="3"/>
  <c r="F48" i="3"/>
  <c r="J28" i="3"/>
  <c r="H28" i="3"/>
  <c r="E28" i="3"/>
  <c r="D28" i="3"/>
  <c r="C28" i="3"/>
  <c r="B28" i="3"/>
  <c r="J23" i="3"/>
  <c r="H23" i="3"/>
  <c r="E23" i="3"/>
  <c r="D23" i="3"/>
  <c r="C23" i="3"/>
  <c r="B23" i="3"/>
  <c r="J27" i="3"/>
  <c r="G27" i="3"/>
  <c r="F27" i="3"/>
  <c r="J26" i="3"/>
  <c r="G26" i="3"/>
  <c r="F26" i="3"/>
  <c r="J25" i="3"/>
  <c r="G25" i="3"/>
  <c r="F25" i="3"/>
  <c r="F28" i="3" s="1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E36" i="5" l="1"/>
  <c r="J36" i="5"/>
  <c r="F17" i="5"/>
  <c r="J53" i="3"/>
  <c r="E48" i="3"/>
  <c r="J48" i="3"/>
  <c r="G28" i="3"/>
  <c r="G23" i="3"/>
  <c r="F23" i="3"/>
</calcChain>
</file>

<file path=xl/sharedStrings.xml><?xml version="1.0" encoding="utf-8"?>
<sst xmlns="http://schemas.openxmlformats.org/spreadsheetml/2006/main" count="168" uniqueCount="68">
  <si>
    <t>Form B4:  Inflationary Adjustments</t>
  </si>
  <si>
    <t>Agency: Public Defender, State Appellate</t>
  </si>
  <si>
    <t>Agency Number:  443</t>
  </si>
  <si>
    <t>FY  2025  Request</t>
  </si>
  <si>
    <t>Function: State Appellate Public Defender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</si>
  <si>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</si>
  <si>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</si>
  <si>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</si>
  <si>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</si>
  <si>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</si>
  <si>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</si>
  <si>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</si>
  <si>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</si>
  <si>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</si>
  <si>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</si>
  <si>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</si>
  <si>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</si>
  <si>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</si>
  <si>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</si>
  <si>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</si>
  <si>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</si>
  <si>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</si>
  <si>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</si>
  <si>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</si>
  <si>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</si>
  <si>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</si>
  <si>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</si>
  <si>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</si>
  <si>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</si>
  <si>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</si>
  <si>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</si>
  <si>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</si>
  <si>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</si>
  <si>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</si>
  <si>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</si>
  <si>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</si>
  <si>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</si>
  <si>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Computer Supplies</t>
  </si>
  <si>
    <t>Repair &amp; Maintenance Supplies</t>
  </si>
  <si>
    <t>Specific Use Supplies</t>
  </si>
  <si>
    <t>Insurance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</si>
  <si>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</si>
  <si>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</si>
  <si>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</si>
  <si>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</si>
  <si>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</si>
  <si>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</si>
  <si>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</si>
  <si>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</si>
  <si>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</si>
  <si>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</si>
  <si>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</si>
  <si>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</si>
  <si>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</si>
  <si>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</si>
  <si>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</si>
  <si>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</si>
  <si>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</si>
  <si>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</si>
  <si>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</si>
  <si>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</si>
  <si>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</si>
  <si>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</si>
  <si>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</si>
  <si>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</si>
  <si>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</si>
  <si>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</si>
  <si>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Capital and Conflict Representation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</si>
</sst>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D131-6900-4573-BA34-793884C275B4}">
  <dimension ref="A1:J41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457.09</v>
      </c>
      <c r="C8" s="11">
        <v>92.47</v>
      </c>
      <c r="D8" s="11">
        <v>175.12</v>
      </c>
      <c r="E8" s="11">
        <v>167.07</v>
      </c>
      <c r="F8" s="11">
        <f>E8- D8</f>
        <v>-8.0500000000000114</v>
      </c>
      <c r="G8" s="14">
        <f>(E8- D8)/D8</f>
        <v>-4.5968478757423548E-2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0</v>
      </c>
      <c r="C9" s="18">
        <v>155.99</v>
      </c>
      <c r="D9" s="18">
        <v>155.99</v>
      </c>
      <c r="E9" s="18">
        <v>1</v>
      </c>
      <c r="F9" s="18">
        <f>E9- D9</f>
        <v>-154.99</v>
      </c>
      <c r="G9" s="19">
        <f>(E9- D9)/D9</f>
        <v>-0.99358933264952887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0</v>
      </c>
      <c r="C10" s="18">
        <v>199</v>
      </c>
      <c r="D10" s="18">
        <v>199</v>
      </c>
      <c r="E10" s="18">
        <v>59.58</v>
      </c>
      <c r="F10" s="18">
        <f>E10- D10</f>
        <v>-139.42000000000002</v>
      </c>
      <c r="G10" s="19">
        <f>(E10- D10)/D10</f>
        <v>-0.70060301507537692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223429.39</v>
      </c>
      <c r="C11" s="18">
        <v>145813.35</v>
      </c>
      <c r="D11" s="18">
        <v>155333.45000000001</v>
      </c>
      <c r="E11" s="18">
        <v>181721.44</v>
      </c>
      <c r="F11" s="18">
        <f>E11- D11</f>
        <v>26387.989999999991</v>
      </c>
      <c r="G11" s="19">
        <f>(E11- D11)/D11</f>
        <v>0.16987963635649622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93.21</v>
      </c>
      <c r="C12" s="18">
        <v>45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0</v>
      </c>
      <c r="D13" s="18">
        <v>10150</v>
      </c>
      <c r="E13" s="18">
        <v>0</v>
      </c>
      <c r="F13" s="18">
        <f>E13- D13</f>
        <v>-10150</v>
      </c>
      <c r="G13" s="19">
        <f>(E13- D13)/D13</f>
        <v>-1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1646.28</v>
      </c>
      <c r="C14" s="18">
        <v>1986.74</v>
      </c>
      <c r="D14" s="18">
        <v>3556.26</v>
      </c>
      <c r="E14" s="18">
        <v>2322.88</v>
      </c>
      <c r="F14" s="18">
        <f>E14- D14</f>
        <v>-1233.3800000000001</v>
      </c>
      <c r="G14" s="19">
        <f>(E14- D14)/D14</f>
        <v>-0.3468194114041156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37</v>
      </c>
      <c r="B15" s="18">
        <v>54.9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42</v>
      </c>
      <c r="B16" s="18">
        <v>1441.25</v>
      </c>
      <c r="C16" s="18">
        <v>-375.06</v>
      </c>
      <c r="D16" s="18">
        <v>0</v>
      </c>
      <c r="E16" s="18">
        <v>942.08</v>
      </c>
      <c r="F16" s="18">
        <f>E16- D16</f>
        <v>942.08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1" t="s">
        <v>43</v>
      </c>
      <c r="B17" s="24">
        <f>SUM(B8:B16)</f>
        <v>227122.12</v>
      </c>
      <c r="C17" s="24">
        <f>SUM(C8:C16)</f>
        <v>147917.49</v>
      </c>
      <c r="D17" s="24">
        <f>SUM(D8:D16)</f>
        <v>169569.82</v>
      </c>
      <c r="E17" s="24">
        <f>SUM(E8:E16)</f>
        <v>185214.05</v>
      </c>
      <c r="F17" s="24">
        <f>SUM(F8:F16)</f>
        <v>15644.22999999999</v>
      </c>
      <c r="G17" s="25">
        <f>(E17- D17)/D17</f>
        <v>9.225833936722927E-2</v>
      </c>
      <c r="H17" s="24">
        <f>SUM(H8:H16)</f>
        <v>0</v>
      </c>
      <c r="I17" s="11">
        <v>0</v>
      </c>
      <c r="J17" s="26">
        <f>SUM(J8:J16)</f>
        <v>0</v>
      </c>
    </row>
    <row r="18" spans="1:10" ht="16.5" customHeight="1" x14ac:dyDescent="0.2">
      <c r="A18" s="21" t="s">
        <v>44</v>
      </c>
      <c r="B18" s="18"/>
      <c r="C18" s="18"/>
      <c r="D18" s="18"/>
      <c r="E18" s="18"/>
      <c r="F18" s="18"/>
      <c r="G18" s="19"/>
      <c r="H18" s="18"/>
      <c r="I18" s="18"/>
      <c r="J18" s="20"/>
    </row>
    <row r="19" spans="1:10" ht="13.5" customHeight="1" x14ac:dyDescent="0.2">
      <c r="A19" s="17" t="s">
        <v>45</v>
      </c>
      <c r="B19" s="18">
        <v>227122.12</v>
      </c>
      <c r="C19" s="18">
        <v>147917.49</v>
      </c>
      <c r="D19" s="18">
        <v>169569.82</v>
      </c>
      <c r="E19" s="18">
        <v>185214.05</v>
      </c>
      <c r="F19" s="18">
        <f>E19- D19</f>
        <v>15644.229999999981</v>
      </c>
      <c r="G19" s="19">
        <f>(E19- D19)/D19</f>
        <v>9.225833936722927E-2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46</v>
      </c>
      <c r="B20" s="18">
        <v>0</v>
      </c>
      <c r="C20" s="18">
        <v>0</v>
      </c>
      <c r="D20" s="18">
        <v>0</v>
      </c>
      <c r="E20" s="18">
        <v>0</v>
      </c>
      <c r="F20" s="18">
        <f>E20- D20</f>
        <v>0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47</v>
      </c>
      <c r="B21" s="18">
        <v>0</v>
      </c>
      <c r="C21" s="18">
        <v>0</v>
      </c>
      <c r="D21" s="18">
        <v>0</v>
      </c>
      <c r="E21" s="18">
        <v>0</v>
      </c>
      <c r="F21" s="18">
        <f>E21- D21</f>
        <v>0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22" t="s">
        <v>43</v>
      </c>
      <c r="B22" s="27">
        <f>SUM(B19:B21)</f>
        <v>227122.12</v>
      </c>
      <c r="C22" s="27">
        <f>SUM(C19:C21)</f>
        <v>147917.49</v>
      </c>
      <c r="D22" s="27">
        <f>SUM(D19:D21)</f>
        <v>169569.82</v>
      </c>
      <c r="E22" s="27">
        <f>SUM(E19:E21)</f>
        <v>185214.05</v>
      </c>
      <c r="F22" s="27">
        <f>SUM(F19:F21)</f>
        <v>15644.229999999981</v>
      </c>
      <c r="G22" s="28">
        <f>(E22- D22)/D22</f>
        <v>9.225833936722927E-2</v>
      </c>
      <c r="H22" s="27">
        <f>SUM(H19:H21)</f>
        <v>0</v>
      </c>
      <c r="I22" s="23">
        <v>0</v>
      </c>
      <c r="J22" s="29">
        <f>SUM(J19:J21)</f>
        <v>0</v>
      </c>
    </row>
    <row r="25" spans="1:10" ht="13.5" customHeight="1" x14ac:dyDescent="0.2">
      <c r="A25" s="3" t="s">
        <v>48</v>
      </c>
      <c r="B25" s="3" t="s">
        <v>49</v>
      </c>
      <c r="C25" s="3" t="s">
        <v>50</v>
      </c>
      <c r="D25" s="3" t="s">
        <v>51</v>
      </c>
      <c r="E25" s="3" t="s">
        <v>52</v>
      </c>
      <c r="F25" s="3" t="s">
        <v>53</v>
      </c>
      <c r="G25" s="3" t="s">
        <v>54</v>
      </c>
      <c r="H25" s="3" t="s">
        <v>55</v>
      </c>
      <c r="I25" s="3" t="s">
        <v>56</v>
      </c>
      <c r="J25" s="3" t="s">
        <v>57</v>
      </c>
    </row>
    <row r="26" spans="1:10" ht="36.950000000000003" customHeight="1" x14ac:dyDescent="0.2">
      <c r="A26" s="6" t="s">
        <v>58</v>
      </c>
      <c r="B26" s="7" t="s">
        <v>59</v>
      </c>
      <c r="C26" s="7" t="s">
        <v>60</v>
      </c>
      <c r="D26" s="7" t="s">
        <v>61</v>
      </c>
      <c r="E26" s="7" t="s">
        <v>62</v>
      </c>
      <c r="F26" s="7" t="s">
        <v>63</v>
      </c>
      <c r="G26" s="7" t="s">
        <v>64</v>
      </c>
      <c r="H26" s="7" t="s">
        <v>65</v>
      </c>
      <c r="I26" s="7" t="s">
        <v>64</v>
      </c>
      <c r="J26" s="8" t="s">
        <v>66</v>
      </c>
    </row>
    <row r="27" spans="1:10" ht="13.5" customHeight="1" x14ac:dyDescent="0.2">
      <c r="A27" s="9" t="s">
        <v>28</v>
      </c>
      <c r="B27" s="11">
        <f>J8</f>
        <v>0</v>
      </c>
      <c r="C27" s="11">
        <v>0</v>
      </c>
      <c r="D27" s="11">
        <v>0</v>
      </c>
      <c r="E27" s="11">
        <f>SUM(B27:D27)</f>
        <v>0</v>
      </c>
      <c r="F27" s="11">
        <v>0</v>
      </c>
      <c r="G27" s="14" t="e">
        <f>F27/E27</f>
        <v>#DIV/0!</v>
      </c>
      <c r="H27" s="11">
        <v>0</v>
      </c>
      <c r="I27" s="14">
        <f>IF(E27=0,0,H27/E27)</f>
        <v>0</v>
      </c>
      <c r="J27" s="16">
        <f>E27+F27+H27</f>
        <v>0</v>
      </c>
    </row>
    <row r="28" spans="1:10" ht="13.5" customHeight="1" x14ac:dyDescent="0.2">
      <c r="A28" s="17" t="s">
        <v>29</v>
      </c>
      <c r="B28" s="18">
        <f>J9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30</v>
      </c>
      <c r="B29" s="18">
        <f>J10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31</v>
      </c>
      <c r="B30" s="18">
        <f>J11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33</v>
      </c>
      <c r="B31" s="18">
        <f>J12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34</v>
      </c>
      <c r="B32" s="18">
        <f>J13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35</v>
      </c>
      <c r="B33" s="18">
        <f>J14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37</v>
      </c>
      <c r="B34" s="18">
        <f>J15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42</v>
      </c>
      <c r="B35" s="18">
        <f>J16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21" t="s">
        <v>43</v>
      </c>
      <c r="B36" s="24">
        <f>SUM(B27:B35)</f>
        <v>0</v>
      </c>
      <c r="C36" s="24">
        <f>SUM(C27:C35)</f>
        <v>0</v>
      </c>
      <c r="D36" s="24">
        <f>SUM(D27:D35)</f>
        <v>0</v>
      </c>
      <c r="E36" s="24">
        <f>SUM(E27:E35)</f>
        <v>0</v>
      </c>
      <c r="F36" s="24">
        <f>SUM(F27:F35)</f>
        <v>0</v>
      </c>
      <c r="G36" s="25" t="e">
        <f>F36/E36</f>
        <v>#DIV/0!</v>
      </c>
      <c r="H36" s="24">
        <f>SUM(H27:H35)</f>
        <v>0</v>
      </c>
      <c r="I36" s="11">
        <v>0</v>
      </c>
      <c r="J36" s="26">
        <f>SUM(J27:J35)</f>
        <v>0</v>
      </c>
    </row>
    <row r="37" spans="1:10" ht="13.5" customHeight="1" x14ac:dyDescent="0.2">
      <c r="A37" s="21" t="s">
        <v>44</v>
      </c>
      <c r="B37" s="18"/>
      <c r="C37" s="18"/>
      <c r="D37" s="18"/>
      <c r="E37" s="18"/>
      <c r="F37" s="18"/>
      <c r="G37" s="19"/>
      <c r="H37" s="18"/>
      <c r="I37" s="18"/>
      <c r="J37" s="20"/>
    </row>
    <row r="38" spans="1:10" ht="13.5" customHeight="1" x14ac:dyDescent="0.2">
      <c r="A38" s="17" t="s">
        <v>45</v>
      </c>
      <c r="B38" s="18">
        <f>J19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46</v>
      </c>
      <c r="B39" s="18">
        <f>J20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47</v>
      </c>
      <c r="B40" s="18">
        <f>J21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22" t="s">
        <v>43</v>
      </c>
      <c r="B41" s="27">
        <f>SUM(B38:B40)</f>
        <v>0</v>
      </c>
      <c r="C41" s="27">
        <f>SUM(C38:C40)</f>
        <v>0</v>
      </c>
      <c r="D41" s="27">
        <f>SUM(D38:D40)</f>
        <v>0</v>
      </c>
      <c r="E41" s="27">
        <f>SUM(E38:E40)</f>
        <v>0</v>
      </c>
      <c r="F41" s="27">
        <f>SUM(F38:F40)</f>
        <v>0</v>
      </c>
      <c r="G41" s="28" t="e">
        <f>F41/E41</f>
        <v>#DIV/0!</v>
      </c>
      <c r="H41" s="27">
        <f>SUM(H38:H40)</f>
        <v>0</v>
      </c>
      <c r="I41" s="23">
        <v>0</v>
      </c>
      <c r="J41" s="29">
        <f>SUM(J38:J40)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F091-8E5C-4469-9E64-950A72A38BC9}">
  <dimension ref="A1:J5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7859.81</v>
      </c>
      <c r="C8" s="11">
        <v>9730.75</v>
      </c>
      <c r="D8" s="11">
        <v>7317.98</v>
      </c>
      <c r="E8" s="11">
        <v>7385.88</v>
      </c>
      <c r="F8" s="11">
        <f>E8- D8</f>
        <v>67.900000000000546</v>
      </c>
      <c r="G8" s="14">
        <f>(E8- D8)/D8</f>
        <v>9.2785167491576288E-3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9944.7000000000007</v>
      </c>
      <c r="C9" s="18">
        <v>8840.6299999999992</v>
      </c>
      <c r="D9" s="18">
        <v>10567.3</v>
      </c>
      <c r="E9" s="18">
        <v>9457.7000000000007</v>
      </c>
      <c r="F9" s="18">
        <f>E9- D9</f>
        <v>-1109.5999999999985</v>
      </c>
      <c r="G9" s="19">
        <f>(E9- D9)/D9</f>
        <v>-0.10500317015699362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11971.7</v>
      </c>
      <c r="C10" s="18">
        <v>45574.43</v>
      </c>
      <c r="D10" s="18">
        <v>15666.59</v>
      </c>
      <c r="E10" s="18">
        <v>35994.46</v>
      </c>
      <c r="F10" s="18">
        <f>E10- D10</f>
        <v>20327.87</v>
      </c>
      <c r="G10" s="19">
        <f>(E10- D10)/D10</f>
        <v>1.2975299666360069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30814</v>
      </c>
      <c r="C11" s="18">
        <v>6816.77</v>
      </c>
      <c r="D11" s="18">
        <v>3508.69</v>
      </c>
      <c r="E11" s="18">
        <v>3984.9</v>
      </c>
      <c r="F11" s="18">
        <f>E11- D11</f>
        <v>476.21000000000004</v>
      </c>
      <c r="G11" s="19">
        <f>(E11- D11)/D11</f>
        <v>0.13572301913249676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32</v>
      </c>
      <c r="B12" s="18">
        <v>4083.76</v>
      </c>
      <c r="C12" s="18">
        <v>1881.43</v>
      </c>
      <c r="D12" s="18">
        <v>7386.6</v>
      </c>
      <c r="E12" s="18">
        <v>2879.67</v>
      </c>
      <c r="F12" s="18">
        <f>E12- D12</f>
        <v>-4506.93</v>
      </c>
      <c r="G12" s="19">
        <f>(E12- D12)/D12</f>
        <v>-0.61014945983266999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33</v>
      </c>
      <c r="B13" s="18">
        <v>1816.87</v>
      </c>
      <c r="C13" s="18">
        <v>976.9</v>
      </c>
      <c r="D13" s="18">
        <v>563.73</v>
      </c>
      <c r="E13" s="18">
        <v>656.11</v>
      </c>
      <c r="F13" s="18">
        <f>E13- D13</f>
        <v>92.38</v>
      </c>
      <c r="G13" s="19">
        <f>(E13- D13)/D13</f>
        <v>0.16387277597431393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48373.89</v>
      </c>
      <c r="C14" s="18">
        <v>54180.95</v>
      </c>
      <c r="D14" s="18">
        <v>57419.43</v>
      </c>
      <c r="E14" s="18">
        <v>67833.27</v>
      </c>
      <c r="F14" s="18">
        <f>E14- D14</f>
        <v>10413.840000000004</v>
      </c>
      <c r="G14" s="19">
        <f>(E14- D14)/D14</f>
        <v>0.18136439180953212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1053.49</v>
      </c>
      <c r="C15" s="18">
        <v>0</v>
      </c>
      <c r="D15" s="18">
        <v>1453.08</v>
      </c>
      <c r="E15" s="18">
        <v>1989.63</v>
      </c>
      <c r="F15" s="18">
        <f>E15- D15</f>
        <v>536.55000000000018</v>
      </c>
      <c r="G15" s="19">
        <f>(E15- D15)/D15</f>
        <v>0.36925014452060467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3480.75</v>
      </c>
      <c r="C16" s="18">
        <v>1964.54</v>
      </c>
      <c r="D16" s="18">
        <v>2663.69</v>
      </c>
      <c r="E16" s="18">
        <v>4451.93</v>
      </c>
      <c r="F16" s="18">
        <f>E16- D16</f>
        <v>1788.2400000000002</v>
      </c>
      <c r="G16" s="19">
        <f>(E16- D16)/D16</f>
        <v>0.67133938258581149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37</v>
      </c>
      <c r="B17" s="18">
        <v>13320.44</v>
      </c>
      <c r="C17" s="18">
        <v>5301.03</v>
      </c>
      <c r="D17" s="18">
        <v>4679.45</v>
      </c>
      <c r="E17" s="18">
        <v>11507.99</v>
      </c>
      <c r="F17" s="18">
        <f>E17- D17</f>
        <v>6828.54</v>
      </c>
      <c r="G17" s="19">
        <f>(E17- D17)/D17</f>
        <v>1.4592612379660004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38</v>
      </c>
      <c r="B18" s="18">
        <v>391.45</v>
      </c>
      <c r="C18" s="18">
        <v>56.01</v>
      </c>
      <c r="D18" s="18">
        <v>48.59</v>
      </c>
      <c r="E18" s="18">
        <v>147.63</v>
      </c>
      <c r="F18" s="18">
        <f>E18- D18</f>
        <v>99.039999999999992</v>
      </c>
      <c r="G18" s="19">
        <f>(E18- D18)/D18</f>
        <v>2.0382794813747682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0</v>
      </c>
      <c r="C19" s="18">
        <v>59.67</v>
      </c>
      <c r="D19" s="18">
        <v>11.99</v>
      </c>
      <c r="E19" s="18">
        <v>9.74</v>
      </c>
      <c r="F19" s="18">
        <f>E19- D19</f>
        <v>-2.25</v>
      </c>
      <c r="G19" s="19">
        <f>(E19- D19)/D19</f>
        <v>-0.18765638031693077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1479.53</v>
      </c>
      <c r="C20" s="18">
        <v>1604.7</v>
      </c>
      <c r="D20" s="18">
        <v>1518.82</v>
      </c>
      <c r="E20" s="18">
        <v>2871.69</v>
      </c>
      <c r="F20" s="18">
        <f>E20- D20</f>
        <v>1352.8700000000001</v>
      </c>
      <c r="G20" s="19">
        <f>(E20- D20)/D20</f>
        <v>0.89073754625301227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124630.5</v>
      </c>
      <c r="C21" s="18">
        <v>125830.16</v>
      </c>
      <c r="D21" s="18">
        <v>127439.22</v>
      </c>
      <c r="E21" s="18">
        <v>129089.22</v>
      </c>
      <c r="F21" s="18">
        <f>E21- D21</f>
        <v>1650</v>
      </c>
      <c r="G21" s="19">
        <f>(E21- D21)/D21</f>
        <v>1.2947348547801846E-2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5906.24</v>
      </c>
      <c r="C22" s="18">
        <v>7281.14</v>
      </c>
      <c r="D22" s="18">
        <v>7203</v>
      </c>
      <c r="E22" s="18">
        <v>6810</v>
      </c>
      <c r="F22" s="18">
        <f>E22- D22</f>
        <v>-393</v>
      </c>
      <c r="G22" s="19">
        <f>(E22- D22)/D22</f>
        <v>-5.4560599750104126E-2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21" t="s">
        <v>43</v>
      </c>
      <c r="B23" s="24">
        <f>SUM(B8:B22)</f>
        <v>265127.13</v>
      </c>
      <c r="C23" s="24">
        <f>SUM(C8:C22)</f>
        <v>270099.11000000004</v>
      </c>
      <c r="D23" s="24">
        <f>SUM(D8:D22)</f>
        <v>247448.16000000003</v>
      </c>
      <c r="E23" s="24">
        <f>SUM(E8:E22)</f>
        <v>285069.82</v>
      </c>
      <c r="F23" s="24">
        <f>SUM(F8:F22)</f>
        <v>37621.660000000011</v>
      </c>
      <c r="G23" s="25">
        <f>(E23- D23)/D23</f>
        <v>0.15203855223655721</v>
      </c>
      <c r="H23" s="24">
        <f>SUM(H8:H22)</f>
        <v>0</v>
      </c>
      <c r="I23" s="11">
        <v>0</v>
      </c>
      <c r="J23" s="26">
        <f>SUM(J8:J22)</f>
        <v>0</v>
      </c>
    </row>
    <row r="24" spans="1:10" ht="16.5" customHeight="1" x14ac:dyDescent="0.2">
      <c r="A24" s="21" t="s">
        <v>44</v>
      </c>
      <c r="B24" s="18"/>
      <c r="C24" s="18"/>
      <c r="D24" s="18"/>
      <c r="E24" s="18"/>
      <c r="F24" s="18"/>
      <c r="G24" s="19"/>
      <c r="H24" s="18"/>
      <c r="I24" s="18"/>
      <c r="J24" s="20"/>
    </row>
    <row r="25" spans="1:10" ht="13.5" customHeight="1" x14ac:dyDescent="0.2">
      <c r="A25" s="17" t="s">
        <v>45</v>
      </c>
      <c r="B25" s="18">
        <v>265127.13</v>
      </c>
      <c r="C25" s="18">
        <v>270099.11</v>
      </c>
      <c r="D25" s="18">
        <v>247448.16</v>
      </c>
      <c r="E25" s="18">
        <v>285069.82</v>
      </c>
      <c r="F25" s="18">
        <f>E25- D25</f>
        <v>37621.660000000003</v>
      </c>
      <c r="G25" s="19">
        <f>(E25- D25)/D25</f>
        <v>0.15203855223655735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46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47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22" t="s">
        <v>43</v>
      </c>
      <c r="B28" s="27">
        <f>SUM(B25:B27)</f>
        <v>265127.13</v>
      </c>
      <c r="C28" s="27">
        <f>SUM(C25:C27)</f>
        <v>270099.11</v>
      </c>
      <c r="D28" s="27">
        <f>SUM(D25:D27)</f>
        <v>247448.16</v>
      </c>
      <c r="E28" s="27">
        <f>SUM(E25:E27)</f>
        <v>285069.82</v>
      </c>
      <c r="F28" s="27">
        <f>SUM(F25:F27)</f>
        <v>37621.660000000003</v>
      </c>
      <c r="G28" s="28">
        <f>(E28- D28)/D28</f>
        <v>0.15203855223655735</v>
      </c>
      <c r="H28" s="27">
        <f>SUM(H25:H27)</f>
        <v>0</v>
      </c>
      <c r="I28" s="23">
        <v>0</v>
      </c>
      <c r="J28" s="29">
        <f>SUM(J25:J27)</f>
        <v>0</v>
      </c>
    </row>
    <row r="31" spans="1:10" ht="13.5" customHeight="1" x14ac:dyDescent="0.2">
      <c r="A31" s="3" t="s">
        <v>48</v>
      </c>
      <c r="B31" s="3" t="s">
        <v>49</v>
      </c>
      <c r="C31" s="3" t="s">
        <v>50</v>
      </c>
      <c r="D31" s="3" t="s">
        <v>51</v>
      </c>
      <c r="E31" s="3" t="s">
        <v>52</v>
      </c>
      <c r="F31" s="3" t="s">
        <v>53</v>
      </c>
      <c r="G31" s="3" t="s">
        <v>54</v>
      </c>
      <c r="H31" s="3" t="s">
        <v>55</v>
      </c>
      <c r="I31" s="3" t="s">
        <v>56</v>
      </c>
      <c r="J31" s="3" t="s">
        <v>57</v>
      </c>
    </row>
    <row r="32" spans="1:10" ht="36.950000000000003" customHeight="1" x14ac:dyDescent="0.2">
      <c r="A32" s="6" t="s">
        <v>58</v>
      </c>
      <c r="B32" s="7" t="s">
        <v>59</v>
      </c>
      <c r="C32" s="7" t="s">
        <v>60</v>
      </c>
      <c r="D32" s="7" t="s">
        <v>61</v>
      </c>
      <c r="E32" s="7" t="s">
        <v>62</v>
      </c>
      <c r="F32" s="7" t="s">
        <v>63</v>
      </c>
      <c r="G32" s="7" t="s">
        <v>64</v>
      </c>
      <c r="H32" s="7" t="s">
        <v>65</v>
      </c>
      <c r="I32" s="7" t="s">
        <v>64</v>
      </c>
      <c r="J32" s="8" t="s">
        <v>66</v>
      </c>
    </row>
    <row r="33" spans="1:10" ht="13.5" customHeight="1" x14ac:dyDescent="0.2">
      <c r="A33" s="9" t="s">
        <v>28</v>
      </c>
      <c r="B33" s="11">
        <f>J8</f>
        <v>0</v>
      </c>
      <c r="C33" s="11">
        <v>0</v>
      </c>
      <c r="D33" s="11">
        <v>0</v>
      </c>
      <c r="E33" s="11">
        <f>SUM(B33:D33)</f>
        <v>0</v>
      </c>
      <c r="F33" s="11">
        <v>0</v>
      </c>
      <c r="G33" s="14" t="e">
        <f>F33/E33</f>
        <v>#DIV/0!</v>
      </c>
      <c r="H33" s="11">
        <v>0</v>
      </c>
      <c r="I33" s="14">
        <f>IF(E33=0,0,H33/E33)</f>
        <v>0</v>
      </c>
      <c r="J33" s="16">
        <f>E33+F33+H33</f>
        <v>0</v>
      </c>
    </row>
    <row r="34" spans="1:10" ht="13.5" customHeight="1" x14ac:dyDescent="0.2">
      <c r="A34" s="17" t="s">
        <v>29</v>
      </c>
      <c r="B34" s="18">
        <f>J9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30</v>
      </c>
      <c r="B35" s="18">
        <f>J10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31</v>
      </c>
      <c r="B36" s="18">
        <f>J11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32</v>
      </c>
      <c r="B37" s="18">
        <f>J12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33</v>
      </c>
      <c r="B38" s="18">
        <f>J13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34</v>
      </c>
      <c r="B39" s="18">
        <f>J14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35</v>
      </c>
      <c r="B40" s="18">
        <f>J15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36</v>
      </c>
      <c r="B41" s="18">
        <f>J16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37</v>
      </c>
      <c r="B42" s="18">
        <f>J17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38</v>
      </c>
      <c r="B43" s="18">
        <f>J18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39</v>
      </c>
      <c r="B44" s="18">
        <f>J19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40</v>
      </c>
      <c r="B45" s="18">
        <f>J20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41</v>
      </c>
      <c r="B46" s="18">
        <f>J21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42</v>
      </c>
      <c r="B47" s="18">
        <f>J22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21" t="s">
        <v>43</v>
      </c>
      <c r="B48" s="24">
        <f>SUM(B33:B47)</f>
        <v>0</v>
      </c>
      <c r="C48" s="24">
        <f>SUM(C33:C47)</f>
        <v>0</v>
      </c>
      <c r="D48" s="24">
        <f>SUM(D33:D47)</f>
        <v>0</v>
      </c>
      <c r="E48" s="24">
        <f>SUM(E33:E47)</f>
        <v>0</v>
      </c>
      <c r="F48" s="24">
        <f>SUM(F33:F47)</f>
        <v>0</v>
      </c>
      <c r="G48" s="25" t="e">
        <f>F48/E48</f>
        <v>#DIV/0!</v>
      </c>
      <c r="H48" s="24">
        <f>SUM(H33:H47)</f>
        <v>0</v>
      </c>
      <c r="I48" s="11">
        <v>0</v>
      </c>
      <c r="J48" s="26">
        <f>SUM(J33:J47)</f>
        <v>0</v>
      </c>
    </row>
    <row r="49" spans="1:10" ht="13.5" customHeight="1" x14ac:dyDescent="0.2">
      <c r="A49" s="21" t="s">
        <v>44</v>
      </c>
      <c r="B49" s="18"/>
      <c r="C49" s="18"/>
      <c r="D49" s="18"/>
      <c r="E49" s="18"/>
      <c r="F49" s="18"/>
      <c r="G49" s="19"/>
      <c r="H49" s="18"/>
      <c r="I49" s="18"/>
      <c r="J49" s="20"/>
    </row>
    <row r="50" spans="1:10" ht="13.5" customHeight="1" x14ac:dyDescent="0.2">
      <c r="A50" s="17" t="s">
        <v>45</v>
      </c>
      <c r="B50" s="18">
        <f>J25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46</v>
      </c>
      <c r="B51" s="18">
        <f>J26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47</v>
      </c>
      <c r="B52" s="18">
        <f>J27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22" t="s">
        <v>43</v>
      </c>
      <c r="B53" s="27">
        <f>SUM(B50:B52)</f>
        <v>0</v>
      </c>
      <c r="C53" s="27">
        <f>SUM(C50:C52)</f>
        <v>0</v>
      </c>
      <c r="D53" s="27">
        <f>SUM(D50:D52)</f>
        <v>0</v>
      </c>
      <c r="E53" s="27">
        <f>SUM(E50:E52)</f>
        <v>0</v>
      </c>
      <c r="F53" s="27">
        <f>SUM(F50:F52)</f>
        <v>0</v>
      </c>
      <c r="G53" s="28" t="e">
        <f>F53/E53</f>
        <v>#DIV/0!</v>
      </c>
      <c r="H53" s="27">
        <f>SUM(H50:H52)</f>
        <v>0</v>
      </c>
      <c r="I53" s="23">
        <v>0</v>
      </c>
      <c r="J53" s="29">
        <f>SUM(J50:J52)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Capital and Conflict Repres(OE)</vt:lpstr>
      <vt:lpstr>State Appellate Public Defe(OE)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2023-08-10T20:48:06Z</dcterms:created>
  <dcterms:modified xsi:type="dcterms:W3CDTF">2023-08-10T20:48:36Z</dcterms:modified>
</cp:coreProperties>
</file>