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B8336051-D06A-4616-8FAB-3B78B82B5C33}" xr6:coauthVersionLast="47" xr6:coauthVersionMax="47" xr10:uidLastSave="{00000000-0000-0000-0000-000000000000}"/>
  <bookViews>
    <workbookView xWindow="390" yWindow="390" windowWidth="21600" windowHeight="11385" xr2:uid="{D48AEAAC-4FC9-4234-827F-62538C1D650B}"/>
  </bookViews>
  <sheets>
    <sheet name="HDAC Public Health District(OE)" sheetId="3" r:id="rId1"/>
    <sheet name="HDAC Public Health District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3" l="1"/>
  <c r="G56" i="3"/>
  <c r="J60" i="3"/>
  <c r="I60" i="3"/>
  <c r="G60" i="3"/>
  <c r="E60" i="3"/>
  <c r="B60" i="3"/>
  <c r="J59" i="3"/>
  <c r="I59" i="3"/>
  <c r="G59" i="3"/>
  <c r="E59" i="3"/>
  <c r="B59" i="3"/>
  <c r="J58" i="3"/>
  <c r="I58" i="3"/>
  <c r="G58" i="3"/>
  <c r="E58" i="3"/>
  <c r="B58" i="3"/>
  <c r="J55" i="3"/>
  <c r="I55" i="3"/>
  <c r="G55" i="3"/>
  <c r="E55" i="3"/>
  <c r="B55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H61" i="3"/>
  <c r="E61" i="3"/>
  <c r="D61" i="3"/>
  <c r="C61" i="3"/>
  <c r="B61" i="3"/>
  <c r="J61" i="3"/>
  <c r="F61" i="3"/>
  <c r="H56" i="3"/>
  <c r="D56" i="3"/>
  <c r="C56" i="3"/>
  <c r="F56" i="3"/>
  <c r="J32" i="3"/>
  <c r="H32" i="3"/>
  <c r="E32" i="3"/>
  <c r="D32" i="3"/>
  <c r="C32" i="3"/>
  <c r="B32" i="3"/>
  <c r="J27" i="3"/>
  <c r="H27" i="3"/>
  <c r="E27" i="3"/>
  <c r="D27" i="3"/>
  <c r="C27" i="3"/>
  <c r="B27" i="3"/>
  <c r="J31" i="3"/>
  <c r="G31" i="3"/>
  <c r="F31" i="3"/>
  <c r="J30" i="3"/>
  <c r="G30" i="3"/>
  <c r="F30" i="3"/>
  <c r="F32" i="3" s="1"/>
  <c r="J29" i="3"/>
  <c r="G29" i="3"/>
  <c r="F29" i="3"/>
  <c r="J26" i="3"/>
  <c r="G26" i="3"/>
  <c r="F26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7" i="2"/>
  <c r="G22" i="2"/>
  <c r="J26" i="2"/>
  <c r="I26" i="2"/>
  <c r="G26" i="2"/>
  <c r="E26" i="2"/>
  <c r="B26" i="2"/>
  <c r="J25" i="2"/>
  <c r="I25" i="2"/>
  <c r="J27" i="2" s="1"/>
  <c r="G25" i="2"/>
  <c r="E25" i="2"/>
  <c r="B25" i="2"/>
  <c r="J24" i="2"/>
  <c r="I24" i="2"/>
  <c r="G24" i="2"/>
  <c r="E24" i="2"/>
  <c r="B24" i="2"/>
  <c r="J21" i="2"/>
  <c r="I21" i="2"/>
  <c r="G21" i="2"/>
  <c r="E21" i="2"/>
  <c r="B21" i="2"/>
  <c r="J20" i="2"/>
  <c r="I20" i="2"/>
  <c r="G20" i="2"/>
  <c r="E20" i="2"/>
  <c r="B20" i="2"/>
  <c r="H27" i="2"/>
  <c r="D27" i="2"/>
  <c r="C27" i="2"/>
  <c r="B27" i="2"/>
  <c r="F27" i="2"/>
  <c r="H22" i="2"/>
  <c r="E22" i="2"/>
  <c r="D22" i="2"/>
  <c r="C22" i="2"/>
  <c r="B22" i="2"/>
  <c r="J22" i="2"/>
  <c r="F22" i="2"/>
  <c r="J15" i="2"/>
  <c r="H15" i="2"/>
  <c r="E15" i="2"/>
  <c r="D15" i="2"/>
  <c r="G15" i="2" s="1"/>
  <c r="C15" i="2"/>
  <c r="B15" i="2"/>
  <c r="J10" i="2"/>
  <c r="H10" i="2"/>
  <c r="E10" i="2"/>
  <c r="G10" i="2" s="1"/>
  <c r="D10" i="2"/>
  <c r="C10" i="2"/>
  <c r="B10" i="2"/>
  <c r="J14" i="2"/>
  <c r="G14" i="2"/>
  <c r="F14" i="2"/>
  <c r="J13" i="2"/>
  <c r="G13" i="2"/>
  <c r="F13" i="2"/>
  <c r="F15" i="2" s="1"/>
  <c r="J12" i="2"/>
  <c r="G12" i="2"/>
  <c r="F12" i="2"/>
  <c r="J9" i="2"/>
  <c r="G9" i="2"/>
  <c r="F9" i="2"/>
  <c r="J8" i="2"/>
  <c r="G8" i="2"/>
  <c r="F8" i="2"/>
  <c r="F10" i="2" s="1"/>
  <c r="B56" i="3" l="1"/>
  <c r="E56" i="3"/>
  <c r="J56" i="3"/>
  <c r="G32" i="3"/>
  <c r="G27" i="3"/>
  <c r="F27" i="3"/>
  <c r="E27" i="2"/>
</calcChain>
</file>

<file path=xl/sharedStrings.xml><?xml version="1.0" encoding="utf-8"?>
<sst xmlns="http://schemas.openxmlformats.org/spreadsheetml/2006/main" count="162" uniqueCount="75">
  <si>
    <t>Form B4:  Inflationary Adjustments</t>
  </si>
  <si>
    <t>Agency: Health District 3</t>
  </si>
  <si>
    <t>Agency Number:  953</t>
  </si>
  <si>
    <t>FY  2025  Request</t>
  </si>
  <si>
    <t>Function: Public Health Districts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</si>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</sst>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EFB1-1E36-45DF-8841-DC04D5C23A20}">
  <dimension ref="A1:J6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54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55</v>
      </c>
      <c r="B8" s="11">
        <v>192100.23</v>
      </c>
      <c r="C8" s="11">
        <v>244675.84</v>
      </c>
      <c r="D8" s="11">
        <v>228213.19</v>
      </c>
      <c r="E8" s="11">
        <v>204115.23</v>
      </c>
      <c r="F8" s="11">
        <f>E8- D8</f>
        <v>-24097.959999999992</v>
      </c>
      <c r="G8" s="14">
        <f>(E8- D8)/D8</f>
        <v>-0.10559407192897129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56</v>
      </c>
      <c r="B9" s="19">
        <v>101023.53</v>
      </c>
      <c r="C9" s="19">
        <v>310820.59999999998</v>
      </c>
      <c r="D9" s="19">
        <v>110815.9</v>
      </c>
      <c r="E9" s="19">
        <v>68910.34</v>
      </c>
      <c r="F9" s="19">
        <f>E9- D9</f>
        <v>-41905.56</v>
      </c>
      <c r="G9" s="20">
        <f>(E9- D9)/D9</f>
        <v>-0.37815475938019727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7" t="s">
        <v>57</v>
      </c>
      <c r="B10" s="19">
        <v>65219.02</v>
      </c>
      <c r="C10" s="19">
        <v>135900.91</v>
      </c>
      <c r="D10" s="19">
        <v>80806.27</v>
      </c>
      <c r="E10" s="19">
        <v>93627.74</v>
      </c>
      <c r="F10" s="19">
        <f>E10- D10</f>
        <v>12821.470000000001</v>
      </c>
      <c r="G10" s="20">
        <f>(E10- D10)/D10</f>
        <v>0.15866924682948488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17" t="s">
        <v>58</v>
      </c>
      <c r="B11" s="19">
        <v>1518562.17</v>
      </c>
      <c r="C11" s="19">
        <v>1462665.91</v>
      </c>
      <c r="D11" s="19">
        <v>1164008.01</v>
      </c>
      <c r="E11" s="19">
        <v>1470516.44</v>
      </c>
      <c r="F11" s="19">
        <f>E11- D11</f>
        <v>306508.42999999993</v>
      </c>
      <c r="G11" s="20">
        <f>(E11- D11)/D11</f>
        <v>0.26332158143825823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17" t="s">
        <v>59</v>
      </c>
      <c r="B12" s="19">
        <v>257834.88</v>
      </c>
      <c r="C12" s="19">
        <v>276099.8</v>
      </c>
      <c r="D12" s="19">
        <v>252479.83</v>
      </c>
      <c r="E12" s="19">
        <v>327990.86</v>
      </c>
      <c r="F12" s="19">
        <f>E12- D12</f>
        <v>75511.03</v>
      </c>
      <c r="G12" s="20">
        <f>(E12- D12)/D12</f>
        <v>0.29907747482244423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60</v>
      </c>
      <c r="B13" s="19">
        <v>7337.6</v>
      </c>
      <c r="C13" s="19">
        <v>4066.28</v>
      </c>
      <c r="D13" s="19">
        <v>4533.6099999999997</v>
      </c>
      <c r="E13" s="19">
        <v>10002.6</v>
      </c>
      <c r="F13" s="19">
        <f>E13- D13</f>
        <v>5468.9900000000007</v>
      </c>
      <c r="G13" s="20">
        <f>(E13- D13)/D13</f>
        <v>1.2063212318659966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61</v>
      </c>
      <c r="B14" s="19">
        <v>86131.26</v>
      </c>
      <c r="C14" s="19">
        <v>271455.53000000003</v>
      </c>
      <c r="D14" s="19">
        <v>244532.03</v>
      </c>
      <c r="E14" s="19">
        <v>70280.78</v>
      </c>
      <c r="F14" s="19">
        <f>E14- D14</f>
        <v>-174251.25</v>
      </c>
      <c r="G14" s="20">
        <f>(E14- D14)/D14</f>
        <v>-0.71259069824104437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17" t="s">
        <v>62</v>
      </c>
      <c r="B15" s="19">
        <v>38268.65</v>
      </c>
      <c r="C15" s="19">
        <v>13992.5</v>
      </c>
      <c r="D15" s="19">
        <v>47351</v>
      </c>
      <c r="E15" s="19">
        <v>81109.240000000005</v>
      </c>
      <c r="F15" s="19">
        <f>E15- D15</f>
        <v>33758.240000000005</v>
      </c>
      <c r="G15" s="20">
        <f>(E15- D15)/D15</f>
        <v>0.71293615763130669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7" t="s">
        <v>63</v>
      </c>
      <c r="B16" s="19">
        <v>28910.98</v>
      </c>
      <c r="C16" s="19">
        <v>95878.14</v>
      </c>
      <c r="D16" s="19">
        <v>59933.35</v>
      </c>
      <c r="E16" s="19">
        <v>51205.49</v>
      </c>
      <c r="F16" s="19">
        <f>E16- D16</f>
        <v>-8727.86</v>
      </c>
      <c r="G16" s="20">
        <f>(E16- D16)/D16</f>
        <v>-0.14562609965903792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17" t="s">
        <v>64</v>
      </c>
      <c r="B17" s="19">
        <v>22406.41</v>
      </c>
      <c r="C17" s="19">
        <v>15539.97</v>
      </c>
      <c r="D17" s="19">
        <v>28426.51</v>
      </c>
      <c r="E17" s="19">
        <v>31726.78</v>
      </c>
      <c r="F17" s="19">
        <f>E17- D17</f>
        <v>3300.2700000000004</v>
      </c>
      <c r="G17" s="20">
        <f>(E17- D17)/D17</f>
        <v>0.11609831808407013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17" t="s">
        <v>65</v>
      </c>
      <c r="B18" s="19">
        <v>0</v>
      </c>
      <c r="C18" s="19">
        <v>404.87</v>
      </c>
      <c r="D18" s="19">
        <v>91.16</v>
      </c>
      <c r="E18" s="19">
        <v>0</v>
      </c>
      <c r="F18" s="19">
        <f>E18- D18</f>
        <v>-91.16</v>
      </c>
      <c r="G18" s="20">
        <f>(E18- D18)/D18</f>
        <v>-1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7" t="s">
        <v>66</v>
      </c>
      <c r="B19" s="19">
        <v>112539.87</v>
      </c>
      <c r="C19" s="19">
        <v>251701.3</v>
      </c>
      <c r="D19" s="19">
        <v>68740.98</v>
      </c>
      <c r="E19" s="19">
        <v>86091.72</v>
      </c>
      <c r="F19" s="19">
        <f>E19- D19</f>
        <v>17350.740000000005</v>
      </c>
      <c r="G19" s="20">
        <f>(E19- D19)/D19</f>
        <v>0.25240751586608173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7" t="s">
        <v>67</v>
      </c>
      <c r="B20" s="19">
        <v>27052.95</v>
      </c>
      <c r="C20" s="19">
        <v>22185.439999999999</v>
      </c>
      <c r="D20" s="19">
        <v>19269.580000000002</v>
      </c>
      <c r="E20" s="19">
        <v>25662.91</v>
      </c>
      <c r="F20" s="19">
        <f>E20- D20</f>
        <v>6393.3299999999981</v>
      </c>
      <c r="G20" s="20">
        <f>(E20- D20)/D20</f>
        <v>0.33178356767506079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17" t="s">
        <v>68</v>
      </c>
      <c r="B21" s="19">
        <v>0</v>
      </c>
      <c r="C21" s="19">
        <v>111.71</v>
      </c>
      <c r="D21" s="19">
        <v>0</v>
      </c>
      <c r="E21" s="19">
        <v>0</v>
      </c>
      <c r="F21" s="19">
        <f>E21- D21</f>
        <v>0</v>
      </c>
      <c r="G21" s="20" t="e">
        <f>(E21- D21)/D21</f>
        <v>#DIV/0!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17" t="s">
        <v>69</v>
      </c>
      <c r="B22" s="19">
        <v>171054.02</v>
      </c>
      <c r="C22" s="19">
        <v>126530.84</v>
      </c>
      <c r="D22" s="19">
        <v>115715.58</v>
      </c>
      <c r="E22" s="19">
        <v>137845.66</v>
      </c>
      <c r="F22" s="19">
        <f>E22- D22</f>
        <v>22130.080000000002</v>
      </c>
      <c r="G22" s="20">
        <f>(E22- D22)/D22</f>
        <v>0.19124546582232058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17" t="s">
        <v>70</v>
      </c>
      <c r="B23" s="19">
        <v>30592.48</v>
      </c>
      <c r="C23" s="19">
        <v>32191.59</v>
      </c>
      <c r="D23" s="19">
        <v>33169.230000000003</v>
      </c>
      <c r="E23" s="19">
        <v>35836.400000000001</v>
      </c>
      <c r="F23" s="19">
        <f>E23- D23</f>
        <v>2667.1699999999983</v>
      </c>
      <c r="G23" s="20">
        <f>(E23- D23)/D23</f>
        <v>8.0410971252573488E-2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7" t="s">
        <v>71</v>
      </c>
      <c r="B24" s="19">
        <v>54021.34</v>
      </c>
      <c r="C24" s="19">
        <v>58597.15</v>
      </c>
      <c r="D24" s="19">
        <v>68481.37</v>
      </c>
      <c r="E24" s="19">
        <v>71948.66</v>
      </c>
      <c r="F24" s="19">
        <f>E24- D24</f>
        <v>3467.2900000000081</v>
      </c>
      <c r="G24" s="20">
        <f>(E24- D24)/D24</f>
        <v>5.0631142455240141E-2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7" t="s">
        <v>72</v>
      </c>
      <c r="B25" s="19">
        <v>82678.429999999993</v>
      </c>
      <c r="C25" s="19">
        <v>132519.92000000001</v>
      </c>
      <c r="D25" s="19">
        <v>105302.88</v>
      </c>
      <c r="E25" s="19">
        <v>101437.63</v>
      </c>
      <c r="F25" s="19">
        <f>E25- D25</f>
        <v>-3865.25</v>
      </c>
      <c r="G25" s="20">
        <f>(E25- D25)/D25</f>
        <v>-3.6706023614928668E-2</v>
      </c>
      <c r="H25" s="19">
        <v>0</v>
      </c>
      <c r="I25" s="19">
        <v>0</v>
      </c>
      <c r="J25" s="21">
        <f>H25+ I25</f>
        <v>0</v>
      </c>
    </row>
    <row r="26" spans="1:10" ht="13.5" customHeight="1" x14ac:dyDescent="0.2">
      <c r="A26" s="17" t="s">
        <v>73</v>
      </c>
      <c r="B26" s="19">
        <v>112063.39</v>
      </c>
      <c r="C26" s="19">
        <v>86247.86</v>
      </c>
      <c r="D26" s="19">
        <v>91831.679999999993</v>
      </c>
      <c r="E26" s="19">
        <v>83478</v>
      </c>
      <c r="F26" s="19">
        <f>E26- D26</f>
        <v>-8353.679999999993</v>
      </c>
      <c r="G26" s="20">
        <f>(E26- D26)/D26</f>
        <v>-9.0967300173534812E-2</v>
      </c>
      <c r="H26" s="19">
        <v>0</v>
      </c>
      <c r="I26" s="19">
        <v>0</v>
      </c>
      <c r="J26" s="21">
        <f>H26+ I26</f>
        <v>0</v>
      </c>
    </row>
    <row r="27" spans="1:10" ht="13.5" customHeight="1" x14ac:dyDescent="0.2">
      <c r="A27" s="18" t="s">
        <v>30</v>
      </c>
      <c r="B27" s="24">
        <f>SUM(B8:B26)</f>
        <v>2907797.2100000004</v>
      </c>
      <c r="C27" s="24">
        <f>SUM(C8:C26)</f>
        <v>3541586.1599999988</v>
      </c>
      <c r="D27" s="24">
        <f>SUM(D8:D26)</f>
        <v>2723702.1600000006</v>
      </c>
      <c r="E27" s="24">
        <f>SUM(E8:E26)</f>
        <v>2951786.4800000004</v>
      </c>
      <c r="F27" s="24">
        <f>SUM(F8:F26)</f>
        <v>228084.31999999986</v>
      </c>
      <c r="G27" s="25">
        <f>(E27- D27)/D27</f>
        <v>8.3740551132800725E-2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18" t="s">
        <v>31</v>
      </c>
      <c r="B28" s="19"/>
      <c r="C28" s="19"/>
      <c r="D28" s="19"/>
      <c r="E28" s="19"/>
      <c r="F28" s="19"/>
      <c r="G28" s="20"/>
      <c r="H28" s="19"/>
      <c r="I28" s="19"/>
      <c r="J28" s="21"/>
    </row>
    <row r="29" spans="1:10" ht="13.5" customHeight="1" x14ac:dyDescent="0.2">
      <c r="A29" s="17" t="s">
        <v>32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17" t="s">
        <v>33</v>
      </c>
      <c r="B30" s="19">
        <v>2848974.23</v>
      </c>
      <c r="C30" s="19">
        <v>3456628.41</v>
      </c>
      <c r="D30" s="19">
        <v>2657222.15</v>
      </c>
      <c r="E30" s="19">
        <v>2885927.77</v>
      </c>
      <c r="F30" s="19">
        <f>E30- D30</f>
        <v>228705.62000000011</v>
      </c>
      <c r="G30" s="20">
        <f>(E30- D30)/D30</f>
        <v>8.6069439094507066E-2</v>
      </c>
      <c r="H30" s="19">
        <v>0</v>
      </c>
      <c r="I30" s="19">
        <v>0</v>
      </c>
      <c r="J30" s="21">
        <f>H30+ I30</f>
        <v>0</v>
      </c>
    </row>
    <row r="31" spans="1:10" ht="13.5" customHeight="1" x14ac:dyDescent="0.2">
      <c r="A31" s="17" t="s">
        <v>34</v>
      </c>
      <c r="B31" s="19">
        <v>0</v>
      </c>
      <c r="C31" s="19">
        <v>0</v>
      </c>
      <c r="D31" s="19">
        <v>0</v>
      </c>
      <c r="E31" s="19">
        <v>0</v>
      </c>
      <c r="F31" s="19">
        <f>E31- D31</f>
        <v>0</v>
      </c>
      <c r="G31" s="20" t="e">
        <f>(E31- D31)/D31</f>
        <v>#DIV/0!</v>
      </c>
      <c r="H31" s="19">
        <v>0</v>
      </c>
      <c r="I31" s="19">
        <v>0</v>
      </c>
      <c r="J31" s="21">
        <f>H31+ I31</f>
        <v>0</v>
      </c>
    </row>
    <row r="32" spans="1:10" ht="13.5" customHeight="1" x14ac:dyDescent="0.2">
      <c r="A32" s="22" t="s">
        <v>30</v>
      </c>
      <c r="B32" s="27">
        <f>SUM(B29:B31)</f>
        <v>2848974.23</v>
      </c>
      <c r="C32" s="27">
        <f>SUM(C29:C31)</f>
        <v>3456628.41</v>
      </c>
      <c r="D32" s="27">
        <f>SUM(D29:D31)</f>
        <v>2657222.15</v>
      </c>
      <c r="E32" s="27">
        <f>SUM(E29:E31)</f>
        <v>2885927.77</v>
      </c>
      <c r="F32" s="27">
        <f>SUM(F29:F31)</f>
        <v>228705.62000000011</v>
      </c>
      <c r="G32" s="28">
        <f>(E32- D32)/D32</f>
        <v>8.6069439094507066E-2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35</v>
      </c>
      <c r="B35" s="3" t="s">
        <v>36</v>
      </c>
      <c r="C35" s="3" t="s">
        <v>37</v>
      </c>
      <c r="D35" s="3" t="s">
        <v>38</v>
      </c>
      <c r="E35" s="3" t="s">
        <v>39</v>
      </c>
      <c r="F35" s="3" t="s">
        <v>40</v>
      </c>
      <c r="G35" s="3" t="s">
        <v>41</v>
      </c>
      <c r="H35" s="3" t="s">
        <v>42</v>
      </c>
      <c r="I35" s="3" t="s">
        <v>43</v>
      </c>
      <c r="J35" s="3" t="s">
        <v>44</v>
      </c>
    </row>
    <row r="36" spans="1:10" ht="36.950000000000003" customHeight="1" x14ac:dyDescent="0.2">
      <c r="A36" s="6" t="s">
        <v>74</v>
      </c>
      <c r="B36" s="7" t="s">
        <v>46</v>
      </c>
      <c r="C36" s="7" t="s">
        <v>47</v>
      </c>
      <c r="D36" s="7" t="s">
        <v>48</v>
      </c>
      <c r="E36" s="7" t="s">
        <v>49</v>
      </c>
      <c r="F36" s="7" t="s">
        <v>50</v>
      </c>
      <c r="G36" s="7" t="s">
        <v>51</v>
      </c>
      <c r="H36" s="7" t="s">
        <v>52</v>
      </c>
      <c r="I36" s="7" t="s">
        <v>51</v>
      </c>
      <c r="J36" s="8" t="s">
        <v>53</v>
      </c>
    </row>
    <row r="37" spans="1:10" ht="13.5" customHeight="1" x14ac:dyDescent="0.2">
      <c r="A37" s="9" t="s">
        <v>55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56</v>
      </c>
      <c r="B38" s="19">
        <f>J9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17" t="s">
        <v>57</v>
      </c>
      <c r="B39" s="19">
        <f>J10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7" t="s">
        <v>58</v>
      </c>
      <c r="B40" s="19">
        <f>J11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17" t="s">
        <v>59</v>
      </c>
      <c r="B41" s="19">
        <f>J12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7" t="s">
        <v>60</v>
      </c>
      <c r="B42" s="19">
        <f>J13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17" t="s">
        <v>61</v>
      </c>
      <c r="B43" s="19">
        <f>J14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17" t="s">
        <v>62</v>
      </c>
      <c r="B44" s="19">
        <f>J15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17" t="s">
        <v>63</v>
      </c>
      <c r="B45" s="19">
        <f>J16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17" t="s">
        <v>64</v>
      </c>
      <c r="B46" s="19">
        <f>J17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17" t="s">
        <v>65</v>
      </c>
      <c r="B47" s="19">
        <f>J18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17" t="s">
        <v>66</v>
      </c>
      <c r="B48" s="19">
        <f>J19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17" t="s">
        <v>67</v>
      </c>
      <c r="B49" s="19">
        <f>J20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7" t="s">
        <v>68</v>
      </c>
      <c r="B50" s="19">
        <f>J21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17" t="s">
        <v>69</v>
      </c>
      <c r="B51" s="19">
        <f>J22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7" t="s">
        <v>70</v>
      </c>
      <c r="B52" s="19">
        <f>J23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17" t="s">
        <v>71</v>
      </c>
      <c r="B53" s="19">
        <f>J24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17" t="s">
        <v>72</v>
      </c>
      <c r="B54" s="19">
        <f>J25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17" t="s">
        <v>73</v>
      </c>
      <c r="B55" s="19">
        <f>J26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18" t="s">
        <v>30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18" t="s">
        <v>31</v>
      </c>
      <c r="B57" s="19"/>
      <c r="C57" s="19"/>
      <c r="D57" s="19"/>
      <c r="E57" s="19"/>
      <c r="F57" s="19"/>
      <c r="G57" s="20"/>
      <c r="H57" s="19"/>
      <c r="I57" s="19"/>
      <c r="J57" s="21"/>
    </row>
    <row r="58" spans="1:10" ht="13.5" customHeight="1" x14ac:dyDescent="0.2">
      <c r="A58" s="17" t="s">
        <v>32</v>
      </c>
      <c r="B58" s="19">
        <f>J29</f>
        <v>0</v>
      </c>
      <c r="C58" s="19">
        <v>0</v>
      </c>
      <c r="D58" s="19">
        <v>0</v>
      </c>
      <c r="E58" s="19">
        <f>SUM(B58:D58)</f>
        <v>0</v>
      </c>
      <c r="F58" s="19">
        <v>0</v>
      </c>
      <c r="G58" s="20" t="e">
        <f>F58/E58</f>
        <v>#DIV/0!</v>
      </c>
      <c r="H58" s="19">
        <v>0</v>
      </c>
      <c r="I58" s="20">
        <f>IF(E58=0,0,H58/E58)</f>
        <v>0</v>
      </c>
      <c r="J58" s="21">
        <f>E58+F58+H58</f>
        <v>0</v>
      </c>
    </row>
    <row r="59" spans="1:10" ht="13.5" customHeight="1" x14ac:dyDescent="0.2">
      <c r="A59" s="17" t="s">
        <v>33</v>
      </c>
      <c r="B59" s="19">
        <f>J30</f>
        <v>0</v>
      </c>
      <c r="C59" s="19">
        <v>0</v>
      </c>
      <c r="D59" s="19">
        <v>0</v>
      </c>
      <c r="E59" s="19">
        <f>SUM(B59:D59)</f>
        <v>0</v>
      </c>
      <c r="F59" s="19">
        <v>0</v>
      </c>
      <c r="G59" s="20" t="e">
        <f>F59/E59</f>
        <v>#DIV/0!</v>
      </c>
      <c r="H59" s="19">
        <v>0</v>
      </c>
      <c r="I59" s="20">
        <f>IF(E59=0,0,H59/E59)</f>
        <v>0</v>
      </c>
      <c r="J59" s="21">
        <f>E59+F59+H59</f>
        <v>0</v>
      </c>
    </row>
    <row r="60" spans="1:10" ht="13.5" customHeight="1" x14ac:dyDescent="0.2">
      <c r="A60" s="17" t="s">
        <v>34</v>
      </c>
      <c r="B60" s="19">
        <f>J31</f>
        <v>0</v>
      </c>
      <c r="C60" s="19">
        <v>0</v>
      </c>
      <c r="D60" s="19">
        <v>0</v>
      </c>
      <c r="E60" s="19">
        <f>SUM(B60:D60)</f>
        <v>0</v>
      </c>
      <c r="F60" s="19">
        <v>0</v>
      </c>
      <c r="G60" s="20" t="e">
        <f>F60/E60</f>
        <v>#DIV/0!</v>
      </c>
      <c r="H60" s="19">
        <v>0</v>
      </c>
      <c r="I60" s="20">
        <f>IF(E60=0,0,H60/E60)</f>
        <v>0</v>
      </c>
      <c r="J60" s="21">
        <f>E60+F60+H60</f>
        <v>0</v>
      </c>
    </row>
    <row r="61" spans="1:10" ht="13.5" customHeight="1" x14ac:dyDescent="0.2">
      <c r="A61" s="22" t="s">
        <v>30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FDD3B-3B14-4EF2-AB83-FC4EBE2E4094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44592.6</v>
      </c>
      <c r="E8" s="11">
        <v>87583.48</v>
      </c>
      <c r="F8" s="11">
        <f>E8- D8</f>
        <v>42990.879999999997</v>
      </c>
      <c r="G8" s="14">
        <f>(E8- D8)/D8</f>
        <v>0.9640810358669375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0</v>
      </c>
      <c r="C9" s="19">
        <v>0</v>
      </c>
      <c r="D9" s="19">
        <v>0</v>
      </c>
      <c r="E9" s="19">
        <v>238717.24</v>
      </c>
      <c r="F9" s="19">
        <f>E9- D9</f>
        <v>238717.24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0</v>
      </c>
      <c r="C10" s="24">
        <f>SUM(C8:C9)</f>
        <v>0</v>
      </c>
      <c r="D10" s="24">
        <f>SUM(D8:D9)</f>
        <v>44592.6</v>
      </c>
      <c r="E10" s="24">
        <f>SUM(E8:E9)</f>
        <v>326300.71999999997</v>
      </c>
      <c r="F10" s="24">
        <f>SUM(F8:F9)</f>
        <v>281708.12</v>
      </c>
      <c r="G10" s="25">
        <f>(E10- D10)/D10</f>
        <v>6.3173737346555257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0</v>
      </c>
      <c r="C13" s="19">
        <v>0</v>
      </c>
      <c r="D13" s="19">
        <v>44592.6</v>
      </c>
      <c r="E13" s="19">
        <v>321648.06</v>
      </c>
      <c r="F13" s="19">
        <f>E13- D13</f>
        <v>277055.46000000002</v>
      </c>
      <c r="G13" s="20">
        <f>(E13- D13)/D13</f>
        <v>6.2130366921865967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0</v>
      </c>
      <c r="C15" s="27">
        <f>SUM(C12:C14)</f>
        <v>0</v>
      </c>
      <c r="D15" s="27">
        <f>SUM(D12:D14)</f>
        <v>44592.6</v>
      </c>
      <c r="E15" s="27">
        <f>SUM(E12:E14)</f>
        <v>321648.06</v>
      </c>
      <c r="F15" s="27">
        <f>SUM(F12:F14)</f>
        <v>277055.46000000002</v>
      </c>
      <c r="G15" s="28">
        <f>(E15- D15)/D15</f>
        <v>6.2130366921865967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HDAC Public Health District(OE)</vt:lpstr>
      <vt:lpstr>HDAC Public Health District(TB)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2023-08-10T20:59:55Z</dcterms:created>
  <dcterms:modified xsi:type="dcterms:W3CDTF">2023-08-10T21:00:13Z</dcterms:modified>
</cp:coreProperties>
</file>