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26D156F4-3115-4AB9-95EA-24BCCDF951A4}" xr6:coauthVersionLast="47" xr6:coauthVersionMax="47" xr10:uidLastSave="{00000000-0000-0000-0000-000000000000}"/>
  <bookViews>
    <workbookView xWindow="1170" yWindow="1170" windowWidth="21600" windowHeight="11385" xr2:uid="{4DC0C026-9533-44A8-8FAE-A5A6D03F5729}"/>
  </bookViews>
  <sheets>
    <sheet name="HDAE Public Health District(OE)" sheetId="3" r:id="rId1"/>
    <sheet name="HDAE Public Health District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3" l="1"/>
  <c r="G56" i="3"/>
  <c r="J60" i="3"/>
  <c r="I60" i="3"/>
  <c r="G60" i="3"/>
  <c r="E60" i="3"/>
  <c r="B60" i="3"/>
  <c r="J59" i="3"/>
  <c r="I59" i="3"/>
  <c r="G59" i="3"/>
  <c r="E59" i="3"/>
  <c r="B59" i="3"/>
  <c r="J58" i="3"/>
  <c r="I58" i="3"/>
  <c r="G58" i="3"/>
  <c r="E58" i="3"/>
  <c r="B58" i="3"/>
  <c r="J55" i="3"/>
  <c r="I55" i="3"/>
  <c r="G55" i="3"/>
  <c r="E55" i="3"/>
  <c r="B55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H61" i="3"/>
  <c r="E61" i="3"/>
  <c r="D61" i="3"/>
  <c r="C61" i="3"/>
  <c r="B61" i="3"/>
  <c r="J61" i="3"/>
  <c r="F61" i="3"/>
  <c r="H56" i="3"/>
  <c r="D56" i="3"/>
  <c r="C56" i="3"/>
  <c r="F56" i="3"/>
  <c r="J32" i="3"/>
  <c r="H32" i="3"/>
  <c r="E32" i="3"/>
  <c r="D32" i="3"/>
  <c r="C32" i="3"/>
  <c r="B32" i="3"/>
  <c r="J27" i="3"/>
  <c r="H27" i="3"/>
  <c r="E27" i="3"/>
  <c r="D27" i="3"/>
  <c r="C27" i="3"/>
  <c r="B27" i="3"/>
  <c r="J31" i="3"/>
  <c r="G31" i="3"/>
  <c r="F31" i="3"/>
  <c r="J30" i="3"/>
  <c r="G30" i="3"/>
  <c r="F30" i="3"/>
  <c r="F32" i="3" s="1"/>
  <c r="J29" i="3"/>
  <c r="G29" i="3"/>
  <c r="F29" i="3"/>
  <c r="J26" i="3"/>
  <c r="G26" i="3"/>
  <c r="F26" i="3"/>
  <c r="J25" i="3"/>
  <c r="G25" i="3"/>
  <c r="F25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9" i="2"/>
  <c r="G24" i="2"/>
  <c r="J28" i="2"/>
  <c r="I28" i="2"/>
  <c r="G28" i="2"/>
  <c r="E28" i="2"/>
  <c r="B28" i="2"/>
  <c r="J27" i="2"/>
  <c r="I27" i="2"/>
  <c r="G27" i="2"/>
  <c r="E27" i="2"/>
  <c r="B27" i="2"/>
  <c r="J26" i="2"/>
  <c r="I26" i="2"/>
  <c r="G26" i="2"/>
  <c r="E26" i="2"/>
  <c r="B26" i="2"/>
  <c r="J23" i="2"/>
  <c r="I23" i="2"/>
  <c r="G23" i="2"/>
  <c r="E23" i="2"/>
  <c r="E24" i="2" s="1"/>
  <c r="B23" i="2"/>
  <c r="J22" i="2"/>
  <c r="I22" i="2"/>
  <c r="G22" i="2"/>
  <c r="E22" i="2"/>
  <c r="B22" i="2"/>
  <c r="J21" i="2"/>
  <c r="I21" i="2"/>
  <c r="G21" i="2"/>
  <c r="E21" i="2"/>
  <c r="B21" i="2"/>
  <c r="H29" i="2"/>
  <c r="D29" i="2"/>
  <c r="C29" i="2"/>
  <c r="J29" i="2"/>
  <c r="F29" i="2"/>
  <c r="H24" i="2"/>
  <c r="D24" i="2"/>
  <c r="C24" i="2"/>
  <c r="B24" i="2"/>
  <c r="J24" i="2"/>
  <c r="F24" i="2"/>
  <c r="J16" i="2"/>
  <c r="H16" i="2"/>
  <c r="E16" i="2"/>
  <c r="D16" i="2"/>
  <c r="G16" i="2" s="1"/>
  <c r="C16" i="2"/>
  <c r="B16" i="2"/>
  <c r="J11" i="2"/>
  <c r="H11" i="2"/>
  <c r="E11" i="2"/>
  <c r="D11" i="2"/>
  <c r="G11" i="2" s="1"/>
  <c r="C11" i="2"/>
  <c r="B11" i="2"/>
  <c r="J15" i="2"/>
  <c r="G15" i="2"/>
  <c r="F15" i="2"/>
  <c r="J14" i="2"/>
  <c r="G14" i="2"/>
  <c r="F14" i="2"/>
  <c r="F16" i="2" s="1"/>
  <c r="J13" i="2"/>
  <c r="G13" i="2"/>
  <c r="F13" i="2"/>
  <c r="J10" i="2"/>
  <c r="G10" i="2"/>
  <c r="F10" i="2"/>
  <c r="J9" i="2"/>
  <c r="G9" i="2"/>
  <c r="F9" i="2"/>
  <c r="J8" i="2"/>
  <c r="G8" i="2"/>
  <c r="F8" i="2"/>
  <c r="J56" i="3" l="1"/>
  <c r="B56" i="3"/>
  <c r="E56" i="3"/>
  <c r="G32" i="3"/>
  <c r="G27" i="3"/>
  <c r="F27" i="3"/>
  <c r="B29" i="2"/>
  <c r="E29" i="2"/>
  <c r="F11" i="2"/>
</calcChain>
</file>

<file path=xl/sharedStrings.xml><?xml version="1.0" encoding="utf-8"?>
<sst xmlns="http://schemas.openxmlformats.org/spreadsheetml/2006/main" count="164" uniqueCount="76">
  <si>
    <t>Form B4:  Inflationary Adjustments</t>
  </si>
  <si>
    <t>Agency: Health District 5</t>
  </si>
  <si>
    <t>Agency Number:  955</t>
  </si>
  <si>
    <t>FY  2025  Request</t>
  </si>
  <si>
    <t>Function: Public Health Districts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</si>
  <si>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</si>
  <si>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</si>
  <si>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</si>
  <si>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</si>
  <si>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</si>
  <si>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</si>
  <si>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</si>
  <si>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</si>
  <si>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</si>
  <si>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</si>
  <si>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</si>
  <si>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</si>
  <si>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</si>
  <si>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</si>
  <si>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</si>
  <si>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</si>
  <si>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</si>
  <si>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</si>
  <si>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</si>
  <si>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</si>
  <si>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</si>
  <si>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</si>
  <si>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</si>
  <si>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</si>
  <si>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Miscellaneous Payments As Agent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</si>
  <si>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</si>
  <si>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</si>
  <si>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</si>
  <si>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</si>
  <si>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</si>
  <si>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</si>
  <si>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</si>
  <si>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</si>
  <si>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</si>
  <si>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</si>
  <si>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</si>
  <si>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</si>
  <si>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</si>
  <si>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</si>
  <si>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</si>
  <si>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</si>
  <si>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</si>
  <si>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</si>
  <si>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</si>
  <si>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</si>
  <si>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</si>
  <si>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</si>
  <si>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</si>
  <si>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</si>
  <si>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</si>
  <si>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</si>
  <si>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</si>
  <si>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</si>
  <si>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</si>
  <si>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</si>
  <si>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</si>
  <si>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</si>
  <si>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</si>
  <si>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</si>
  <si>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</si>
  <si>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</si>
  <si>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</si>
  <si>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</si>
  <si>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</si>
  <si>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</si>
  <si>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</si>
  <si>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</si>
  <si>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Utility Charges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</si>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</sst>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AD54-B4EB-47CA-8A6F-F72FDE06A79D}">
  <dimension ref="A1:J61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157029.69</v>
      </c>
      <c r="C8" s="11">
        <v>173299.89</v>
      </c>
      <c r="D8" s="11">
        <v>169221.23</v>
      </c>
      <c r="E8" s="11">
        <v>162043.38</v>
      </c>
      <c r="F8" s="11">
        <f>E8- D8</f>
        <v>-7177.8500000000058</v>
      </c>
      <c r="G8" s="14">
        <f>(E8- D8)/D8</f>
        <v>-4.2416959148683681E-2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34704.730000000003</v>
      </c>
      <c r="C9" s="18">
        <v>39725.39</v>
      </c>
      <c r="D9" s="18">
        <v>46259.22</v>
      </c>
      <c r="E9" s="18">
        <v>66824.09</v>
      </c>
      <c r="F9" s="18">
        <f>E9- D9</f>
        <v>20564.869999999995</v>
      </c>
      <c r="G9" s="19">
        <f>(E9- D9)/D9</f>
        <v>0.44455721475632304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44569.14</v>
      </c>
      <c r="C10" s="18">
        <v>22148.04</v>
      </c>
      <c r="D10" s="18">
        <v>23099.67</v>
      </c>
      <c r="E10" s="18">
        <v>48281.74</v>
      </c>
      <c r="F10" s="18">
        <f>E10- D10</f>
        <v>25182.07</v>
      </c>
      <c r="G10" s="19">
        <f>(E10- D10)/D10</f>
        <v>1.0901484739825289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62585.57</v>
      </c>
      <c r="C11" s="18">
        <v>89090.02</v>
      </c>
      <c r="D11" s="18">
        <v>70481.72</v>
      </c>
      <c r="E11" s="18">
        <v>45021.440000000002</v>
      </c>
      <c r="F11" s="18">
        <f>E11- D11</f>
        <v>-25460.28</v>
      </c>
      <c r="G11" s="19">
        <f>(E11- D11)/D11</f>
        <v>-0.36123238763185689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251176.66</v>
      </c>
      <c r="C12" s="18">
        <v>218043.77</v>
      </c>
      <c r="D12" s="18">
        <v>206922.62</v>
      </c>
      <c r="E12" s="18">
        <v>265232</v>
      </c>
      <c r="F12" s="18">
        <f>E12- D12</f>
        <v>58309.380000000005</v>
      </c>
      <c r="G12" s="19">
        <f>(E12- D12)/D12</f>
        <v>0.28179316500052054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15068.08</v>
      </c>
      <c r="C13" s="18">
        <v>15896.93</v>
      </c>
      <c r="D13" s="18">
        <v>14144.64</v>
      </c>
      <c r="E13" s="18">
        <v>8313.86</v>
      </c>
      <c r="F13" s="18">
        <f>E13- D13</f>
        <v>-5830.7799999999988</v>
      </c>
      <c r="G13" s="19">
        <f>(E13- D13)/D13</f>
        <v>-0.41222540835256316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98790.5</v>
      </c>
      <c r="C14" s="18">
        <v>72546.75</v>
      </c>
      <c r="D14" s="18">
        <v>106112.19</v>
      </c>
      <c r="E14" s="18">
        <v>92691.15</v>
      </c>
      <c r="F14" s="18">
        <f>E14- D14</f>
        <v>-13421.040000000008</v>
      </c>
      <c r="G14" s="19">
        <f>(E14- D14)/D14</f>
        <v>-0.12647971924809023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50914.879999999997</v>
      </c>
      <c r="C15" s="18">
        <v>10131.98</v>
      </c>
      <c r="D15" s="18">
        <v>44157.58</v>
      </c>
      <c r="E15" s="18">
        <v>82707.740000000005</v>
      </c>
      <c r="F15" s="18">
        <f>E15- D15</f>
        <v>38550.160000000003</v>
      </c>
      <c r="G15" s="19">
        <f>(E15- D15)/D15</f>
        <v>0.87301342147826044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24262.55</v>
      </c>
      <c r="C16" s="18">
        <v>44345.08</v>
      </c>
      <c r="D16" s="18">
        <v>29507.81</v>
      </c>
      <c r="E16" s="18">
        <v>35531.379999999997</v>
      </c>
      <c r="F16" s="18">
        <f>E16- D16</f>
        <v>6023.5699999999961</v>
      </c>
      <c r="G16" s="19">
        <f>(E16- D16)/D16</f>
        <v>0.20413476974401001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22667.23</v>
      </c>
      <c r="C17" s="18">
        <v>19135.73</v>
      </c>
      <c r="D17" s="18">
        <v>33275.89</v>
      </c>
      <c r="E17" s="18">
        <v>41711.75</v>
      </c>
      <c r="F17" s="18">
        <f>E17- D17</f>
        <v>8435.86</v>
      </c>
      <c r="G17" s="19">
        <f>(E17- D17)/D17</f>
        <v>0.25351267839868447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66</v>
      </c>
      <c r="B18" s="18">
        <v>142.13999999999999</v>
      </c>
      <c r="C18" s="18">
        <v>47.38</v>
      </c>
      <c r="D18" s="18">
        <v>47.38</v>
      </c>
      <c r="E18" s="18">
        <v>0</v>
      </c>
      <c r="F18" s="18">
        <f>E18- D18</f>
        <v>-47.38</v>
      </c>
      <c r="G18" s="19">
        <f>(E18- D18)/D18</f>
        <v>-1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67</v>
      </c>
      <c r="B19" s="18">
        <v>163414.48000000001</v>
      </c>
      <c r="C19" s="18">
        <v>87098.89</v>
      </c>
      <c r="D19" s="18">
        <v>126142.43</v>
      </c>
      <c r="E19" s="18">
        <v>146901.51</v>
      </c>
      <c r="F19" s="18">
        <f>E19- D19</f>
        <v>20759.080000000016</v>
      </c>
      <c r="G19" s="19">
        <f>(E19- D19)/D19</f>
        <v>0.16456857537943431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68</v>
      </c>
      <c r="B20" s="18">
        <v>27570.86</v>
      </c>
      <c r="C20" s="18">
        <v>37370.03</v>
      </c>
      <c r="D20" s="18">
        <v>22882</v>
      </c>
      <c r="E20" s="18">
        <v>44086.8</v>
      </c>
      <c r="F20" s="18">
        <f>E20- D20</f>
        <v>21204.800000000003</v>
      </c>
      <c r="G20" s="19">
        <f>(E20- D20)/D20</f>
        <v>0.92670221134516229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69</v>
      </c>
      <c r="B21" s="18">
        <v>2877.17</v>
      </c>
      <c r="C21" s="18">
        <v>114.85</v>
      </c>
      <c r="D21" s="18">
        <v>1230.6400000000001</v>
      </c>
      <c r="E21" s="18">
        <v>1524.82</v>
      </c>
      <c r="F21" s="18">
        <f>E21- D21</f>
        <v>294.17999999999984</v>
      </c>
      <c r="G21" s="19">
        <f>(E21- D21)/D21</f>
        <v>0.23904634986673584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70</v>
      </c>
      <c r="B22" s="18">
        <v>309458.96000000002</v>
      </c>
      <c r="C22" s="18">
        <v>249306.93</v>
      </c>
      <c r="D22" s="18">
        <v>334783.17</v>
      </c>
      <c r="E22" s="18">
        <v>299813.51</v>
      </c>
      <c r="F22" s="18">
        <f>E22- D22</f>
        <v>-34969.659999999974</v>
      </c>
      <c r="G22" s="19">
        <f>(E22- D22)/D22</f>
        <v>-0.10445465344031475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71</v>
      </c>
      <c r="B23" s="18">
        <v>29711.040000000001</v>
      </c>
      <c r="C23" s="18">
        <v>30545.7</v>
      </c>
      <c r="D23" s="18">
        <v>32123.65</v>
      </c>
      <c r="E23" s="18">
        <v>30344.36</v>
      </c>
      <c r="F23" s="18">
        <f>E23- D23</f>
        <v>-1779.2900000000009</v>
      </c>
      <c r="G23" s="19">
        <f>(E23- D23)/D23</f>
        <v>-5.5388786766136504E-2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72</v>
      </c>
      <c r="B24" s="18">
        <v>76337.55</v>
      </c>
      <c r="C24" s="18">
        <v>74306.36</v>
      </c>
      <c r="D24" s="18">
        <v>76511.929999999993</v>
      </c>
      <c r="E24" s="18">
        <v>82478.09</v>
      </c>
      <c r="F24" s="18">
        <f>E24- D24</f>
        <v>5966.1600000000035</v>
      </c>
      <c r="G24" s="19">
        <f>(E24- D24)/D24</f>
        <v>7.7976859295014564E-2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73</v>
      </c>
      <c r="B25" s="18">
        <v>9151.9500000000007</v>
      </c>
      <c r="C25" s="18">
        <v>9230.36</v>
      </c>
      <c r="D25" s="18">
        <v>12775.05</v>
      </c>
      <c r="E25" s="18">
        <v>23036.36</v>
      </c>
      <c r="F25" s="18">
        <f>E25- D25</f>
        <v>10261.310000000001</v>
      </c>
      <c r="G25" s="19">
        <f>(E25- D25)/D25</f>
        <v>0.80323051573183679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74</v>
      </c>
      <c r="B26" s="18">
        <v>84300.91</v>
      </c>
      <c r="C26" s="18">
        <v>151412.39000000001</v>
      </c>
      <c r="D26" s="18">
        <v>122843.61</v>
      </c>
      <c r="E26" s="18">
        <v>167045.75</v>
      </c>
      <c r="F26" s="18">
        <f>E26- D26</f>
        <v>44202.14</v>
      </c>
      <c r="G26" s="19">
        <f>(E26- D26)/D26</f>
        <v>0.35982449555170187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1" t="s">
        <v>31</v>
      </c>
      <c r="B27" s="24">
        <f>SUM(B8:B26)</f>
        <v>1464734.09</v>
      </c>
      <c r="C27" s="24">
        <f>SUM(C8:C26)</f>
        <v>1343796.4700000002</v>
      </c>
      <c r="D27" s="24">
        <f>SUM(D8:D26)</f>
        <v>1472522.4300000002</v>
      </c>
      <c r="E27" s="24">
        <f>SUM(E8:E26)</f>
        <v>1643589.7300000002</v>
      </c>
      <c r="F27" s="24">
        <f>SUM(F8:F26)</f>
        <v>171067.30000000005</v>
      </c>
      <c r="G27" s="25">
        <f>(E27- D27)/D27</f>
        <v>0.11617296722604084</v>
      </c>
      <c r="H27" s="24">
        <f>SUM(H8:H26)</f>
        <v>0</v>
      </c>
      <c r="I27" s="11">
        <v>0</v>
      </c>
      <c r="J27" s="26">
        <f>SUM(J8:J26)</f>
        <v>0</v>
      </c>
    </row>
    <row r="28" spans="1:10" ht="16.5" customHeight="1" x14ac:dyDescent="0.2">
      <c r="A28" s="21" t="s">
        <v>32</v>
      </c>
      <c r="B28" s="18"/>
      <c r="C28" s="18"/>
      <c r="D28" s="18"/>
      <c r="E28" s="18"/>
      <c r="F28" s="18"/>
      <c r="G28" s="19"/>
      <c r="H28" s="18"/>
      <c r="I28" s="18"/>
      <c r="J28" s="20"/>
    </row>
    <row r="29" spans="1:10" ht="13.5" customHeight="1" x14ac:dyDescent="0.2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34</v>
      </c>
      <c r="B30" s="18">
        <v>1421788.92</v>
      </c>
      <c r="C30" s="18">
        <v>1301202.5</v>
      </c>
      <c r="D30" s="18">
        <v>1442808.14</v>
      </c>
      <c r="E30" s="18">
        <v>1580387.49</v>
      </c>
      <c r="F30" s="18">
        <f>E30- D30</f>
        <v>137579.35000000009</v>
      </c>
      <c r="G30" s="19">
        <f>(E30- D30)/D30</f>
        <v>9.5355263243801849E-2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17" t="s">
        <v>35</v>
      </c>
      <c r="B31" s="18">
        <v>0</v>
      </c>
      <c r="C31" s="18">
        <v>0</v>
      </c>
      <c r="D31" s="18">
        <v>0</v>
      </c>
      <c r="E31" s="18">
        <v>0</v>
      </c>
      <c r="F31" s="18">
        <f>E31- D31</f>
        <v>0</v>
      </c>
      <c r="G31" s="19" t="e">
        <f>(E31- D31)/D31</f>
        <v>#DIV/0!</v>
      </c>
      <c r="H31" s="18">
        <v>0</v>
      </c>
      <c r="I31" s="18">
        <v>0</v>
      </c>
      <c r="J31" s="20">
        <f>H31+ I31</f>
        <v>0</v>
      </c>
    </row>
    <row r="32" spans="1:10" ht="13.5" customHeight="1" x14ac:dyDescent="0.2">
      <c r="A32" s="22" t="s">
        <v>31</v>
      </c>
      <c r="B32" s="27">
        <f>SUM(B29:B31)</f>
        <v>1421788.92</v>
      </c>
      <c r="C32" s="27">
        <f>SUM(C29:C31)</f>
        <v>1301202.5</v>
      </c>
      <c r="D32" s="27">
        <f>SUM(D29:D31)</f>
        <v>1442808.14</v>
      </c>
      <c r="E32" s="27">
        <f>SUM(E29:E31)</f>
        <v>1580387.49</v>
      </c>
      <c r="F32" s="27">
        <f>SUM(F29:F31)</f>
        <v>137579.35000000009</v>
      </c>
      <c r="G32" s="28">
        <f>(E32- D32)/D32</f>
        <v>9.5355263243801849E-2</v>
      </c>
      <c r="H32" s="27">
        <f>SUM(H29:H31)</f>
        <v>0</v>
      </c>
      <c r="I32" s="23">
        <v>0</v>
      </c>
      <c r="J32" s="29">
        <f>SUM(J29:J31)</f>
        <v>0</v>
      </c>
    </row>
    <row r="35" spans="1:10" ht="13.5" customHeight="1" x14ac:dyDescent="0.2">
      <c r="A35" s="3" t="s">
        <v>36</v>
      </c>
      <c r="B35" s="3" t="s">
        <v>37</v>
      </c>
      <c r="C35" s="3" t="s">
        <v>38</v>
      </c>
      <c r="D35" s="3" t="s">
        <v>39</v>
      </c>
      <c r="E35" s="3" t="s">
        <v>40</v>
      </c>
      <c r="F35" s="3" t="s">
        <v>41</v>
      </c>
      <c r="G35" s="3" t="s">
        <v>42</v>
      </c>
      <c r="H35" s="3" t="s">
        <v>43</v>
      </c>
      <c r="I35" s="3" t="s">
        <v>44</v>
      </c>
      <c r="J35" s="3" t="s">
        <v>45</v>
      </c>
    </row>
    <row r="36" spans="1:10" ht="36.950000000000003" customHeight="1" x14ac:dyDescent="0.2">
      <c r="A36" s="6" t="s">
        <v>75</v>
      </c>
      <c r="B36" s="7" t="s">
        <v>47</v>
      </c>
      <c r="C36" s="7" t="s">
        <v>48</v>
      </c>
      <c r="D36" s="7" t="s">
        <v>49</v>
      </c>
      <c r="E36" s="7" t="s">
        <v>50</v>
      </c>
      <c r="F36" s="7" t="s">
        <v>51</v>
      </c>
      <c r="G36" s="7" t="s">
        <v>52</v>
      </c>
      <c r="H36" s="7" t="s">
        <v>53</v>
      </c>
      <c r="I36" s="7" t="s">
        <v>52</v>
      </c>
      <c r="J36" s="8" t="s">
        <v>54</v>
      </c>
    </row>
    <row r="37" spans="1:10" ht="13.5" customHeight="1" x14ac:dyDescent="0.2">
      <c r="A37" s="9" t="s">
        <v>56</v>
      </c>
      <c r="B37" s="11">
        <f>J8</f>
        <v>0</v>
      </c>
      <c r="C37" s="11">
        <v>0</v>
      </c>
      <c r="D37" s="11">
        <v>0</v>
      </c>
      <c r="E37" s="11">
        <f>SUM(B37:D37)</f>
        <v>0</v>
      </c>
      <c r="F37" s="11">
        <v>0</v>
      </c>
      <c r="G37" s="14" t="e">
        <f>F37/E37</f>
        <v>#DIV/0!</v>
      </c>
      <c r="H37" s="11">
        <v>0</v>
      </c>
      <c r="I37" s="14">
        <f>IF(E37=0,0,H37/E37)</f>
        <v>0</v>
      </c>
      <c r="J37" s="16">
        <f>E37+F37+H37</f>
        <v>0</v>
      </c>
    </row>
    <row r="38" spans="1:10" ht="13.5" customHeight="1" x14ac:dyDescent="0.2">
      <c r="A38" s="17" t="s">
        <v>57</v>
      </c>
      <c r="B38" s="18">
        <f>J9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58</v>
      </c>
      <c r="B39" s="18">
        <f>J10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59</v>
      </c>
      <c r="B40" s="18">
        <f>J11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60</v>
      </c>
      <c r="B41" s="18">
        <f>J12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61</v>
      </c>
      <c r="B42" s="18">
        <f>J13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62</v>
      </c>
      <c r="B43" s="18">
        <f>J14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63</v>
      </c>
      <c r="B44" s="18">
        <f>J15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64</v>
      </c>
      <c r="B45" s="18">
        <f>J16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65</v>
      </c>
      <c r="B46" s="18">
        <f>J17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66</v>
      </c>
      <c r="B47" s="18">
        <f>J18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67</v>
      </c>
      <c r="B48" s="18">
        <f>J19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68</v>
      </c>
      <c r="B49" s="18">
        <f>J20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69</v>
      </c>
      <c r="B50" s="18">
        <f>J21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70</v>
      </c>
      <c r="B51" s="18">
        <f>J22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71</v>
      </c>
      <c r="B52" s="18">
        <f>J23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72</v>
      </c>
      <c r="B53" s="18">
        <f>J24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73</v>
      </c>
      <c r="B54" s="18">
        <f>J25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74</v>
      </c>
      <c r="B55" s="18">
        <f>J26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21" t="s">
        <v>31</v>
      </c>
      <c r="B56" s="24">
        <f>SUM(B37:B55)</f>
        <v>0</v>
      </c>
      <c r="C56" s="24">
        <f>SUM(C37:C55)</f>
        <v>0</v>
      </c>
      <c r="D56" s="24">
        <f>SUM(D37:D55)</f>
        <v>0</v>
      </c>
      <c r="E56" s="24">
        <f>SUM(E37:E55)</f>
        <v>0</v>
      </c>
      <c r="F56" s="24">
        <f>SUM(F37:F55)</f>
        <v>0</v>
      </c>
      <c r="G56" s="25" t="e">
        <f>F56/E56</f>
        <v>#DIV/0!</v>
      </c>
      <c r="H56" s="24">
        <f>SUM(H37:H55)</f>
        <v>0</v>
      </c>
      <c r="I56" s="11">
        <v>0</v>
      </c>
      <c r="J56" s="26">
        <f>SUM(J37:J55)</f>
        <v>0</v>
      </c>
    </row>
    <row r="57" spans="1:10" ht="13.5" customHeight="1" x14ac:dyDescent="0.2">
      <c r="A57" s="21" t="s">
        <v>32</v>
      </c>
      <c r="B57" s="18"/>
      <c r="C57" s="18"/>
      <c r="D57" s="18"/>
      <c r="E57" s="18"/>
      <c r="F57" s="18"/>
      <c r="G57" s="19"/>
      <c r="H57" s="18"/>
      <c r="I57" s="18"/>
      <c r="J57" s="20"/>
    </row>
    <row r="58" spans="1:10" ht="13.5" customHeight="1" x14ac:dyDescent="0.2">
      <c r="A58" s="17" t="s">
        <v>33</v>
      </c>
      <c r="B58" s="18">
        <f>J29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17" t="s">
        <v>34</v>
      </c>
      <c r="B59" s="18">
        <f>J30</f>
        <v>0</v>
      </c>
      <c r="C59" s="18">
        <v>0</v>
      </c>
      <c r="D59" s="18">
        <v>0</v>
      </c>
      <c r="E59" s="18">
        <f>SUM(B59:D59)</f>
        <v>0</v>
      </c>
      <c r="F59" s="18">
        <v>0</v>
      </c>
      <c r="G59" s="19" t="e">
        <f>F59/E59</f>
        <v>#DIV/0!</v>
      </c>
      <c r="H59" s="18">
        <v>0</v>
      </c>
      <c r="I59" s="19">
        <f>IF(E59=0,0,H59/E59)</f>
        <v>0</v>
      </c>
      <c r="J59" s="20">
        <f>E59+F59+H59</f>
        <v>0</v>
      </c>
    </row>
    <row r="60" spans="1:10" ht="13.5" customHeight="1" x14ac:dyDescent="0.2">
      <c r="A60" s="17" t="s">
        <v>35</v>
      </c>
      <c r="B60" s="18">
        <f>J31</f>
        <v>0</v>
      </c>
      <c r="C60" s="18">
        <v>0</v>
      </c>
      <c r="D60" s="18">
        <v>0</v>
      </c>
      <c r="E60" s="18">
        <f>SUM(B60:D60)</f>
        <v>0</v>
      </c>
      <c r="F60" s="18">
        <v>0</v>
      </c>
      <c r="G60" s="19" t="e">
        <f>F60/E60</f>
        <v>#DIV/0!</v>
      </c>
      <c r="H60" s="18">
        <v>0</v>
      </c>
      <c r="I60" s="19">
        <f>IF(E60=0,0,H60/E60)</f>
        <v>0</v>
      </c>
      <c r="J60" s="20">
        <f>E60+F60+H60</f>
        <v>0</v>
      </c>
    </row>
    <row r="61" spans="1:10" ht="13.5" customHeight="1" x14ac:dyDescent="0.2">
      <c r="A61" s="22" t="s">
        <v>31</v>
      </c>
      <c r="B61" s="27">
        <f>SUM(B58:B60)</f>
        <v>0</v>
      </c>
      <c r="C61" s="27">
        <f>SUM(C58:C60)</f>
        <v>0</v>
      </c>
      <c r="D61" s="27">
        <f>SUM(D58:D60)</f>
        <v>0</v>
      </c>
      <c r="E61" s="27">
        <f>SUM(E58:E60)</f>
        <v>0</v>
      </c>
      <c r="F61" s="27">
        <f>SUM(F58:F60)</f>
        <v>0</v>
      </c>
      <c r="G61" s="28" t="e">
        <f>F61/E61</f>
        <v>#DIV/0!</v>
      </c>
      <c r="H61" s="27">
        <f>SUM(H58:H60)</f>
        <v>0</v>
      </c>
      <c r="I61" s="23">
        <v>0</v>
      </c>
      <c r="J61" s="29">
        <f>SUM(J58:J60)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B00B-F172-44E7-B68F-A8EA0184A1C6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0</v>
      </c>
      <c r="E8" s="11">
        <v>10000</v>
      </c>
      <c r="F8" s="11">
        <f>E8- D8</f>
        <v>10000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0</v>
      </c>
      <c r="C9" s="18">
        <v>3000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1427929.62</v>
      </c>
      <c r="C10" s="18">
        <v>619951.78</v>
      </c>
      <c r="D10" s="18">
        <v>73236</v>
      </c>
      <c r="E10" s="18">
        <v>35870</v>
      </c>
      <c r="F10" s="18">
        <f>E10- D10</f>
        <v>-37366</v>
      </c>
      <c r="G10" s="19">
        <f>(E10- D10)/D10</f>
        <v>-0.51021355617455899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31</v>
      </c>
      <c r="B11" s="24">
        <f>SUM(B8:B10)</f>
        <v>1427929.62</v>
      </c>
      <c r="C11" s="24">
        <f>SUM(C8:C10)</f>
        <v>622951.78</v>
      </c>
      <c r="D11" s="24">
        <f>SUM(D8:D10)</f>
        <v>73236</v>
      </c>
      <c r="E11" s="24">
        <f>SUM(E8:E10)</f>
        <v>45870</v>
      </c>
      <c r="F11" s="24">
        <f>SUM(F8:F10)</f>
        <v>-27366</v>
      </c>
      <c r="G11" s="25">
        <f>(E11- D11)/D11</f>
        <v>-0.37366868753072258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32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1427929.62</v>
      </c>
      <c r="C14" s="18">
        <v>622951.78</v>
      </c>
      <c r="D14" s="18">
        <v>73236</v>
      </c>
      <c r="E14" s="18">
        <v>45870</v>
      </c>
      <c r="F14" s="18">
        <f>E14- D14</f>
        <v>-27366</v>
      </c>
      <c r="G14" s="19">
        <f>(E14- D14)/D14</f>
        <v>-0.37366868753072258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31</v>
      </c>
      <c r="B16" s="27">
        <f>SUM(B13:B15)</f>
        <v>1427929.62</v>
      </c>
      <c r="C16" s="27">
        <f>SUM(C13:C15)</f>
        <v>622951.78</v>
      </c>
      <c r="D16" s="27">
        <f>SUM(D13:D15)</f>
        <v>73236</v>
      </c>
      <c r="E16" s="27">
        <f>SUM(E13:E15)</f>
        <v>45870</v>
      </c>
      <c r="F16" s="27">
        <f>SUM(F13:F15)</f>
        <v>-27366</v>
      </c>
      <c r="G16" s="28">
        <f>(E16- D16)/D16</f>
        <v>-0.37366868753072258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H19" s="3" t="s">
        <v>43</v>
      </c>
      <c r="I19" s="3" t="s">
        <v>44</v>
      </c>
      <c r="J19" s="3" t="s">
        <v>45</v>
      </c>
    </row>
    <row r="20" spans="1:10" ht="36.950000000000003" customHeight="1" x14ac:dyDescent="0.2">
      <c r="A20" s="6" t="s">
        <v>46</v>
      </c>
      <c r="B20" s="7" t="s">
        <v>47</v>
      </c>
      <c r="C20" s="7" t="s">
        <v>48</v>
      </c>
      <c r="D20" s="7" t="s">
        <v>49</v>
      </c>
      <c r="E20" s="7" t="s">
        <v>50</v>
      </c>
      <c r="F20" s="7" t="s">
        <v>51</v>
      </c>
      <c r="G20" s="7" t="s">
        <v>52</v>
      </c>
      <c r="H20" s="7" t="s">
        <v>53</v>
      </c>
      <c r="I20" s="7" t="s">
        <v>52</v>
      </c>
      <c r="J20" s="8" t="s">
        <v>54</v>
      </c>
    </row>
    <row r="21" spans="1:10" ht="13.5" customHeight="1" x14ac:dyDescent="0.2">
      <c r="A21" s="9" t="s">
        <v>28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29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30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31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34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35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31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HDAE Public Health District(OE)</vt:lpstr>
      <vt:lpstr>HDAE Public Health District(TB)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2023-08-10T21:00:32Z</dcterms:created>
  <dcterms:modified xsi:type="dcterms:W3CDTF">2023-08-10T21:00:50Z</dcterms:modified>
</cp:coreProperties>
</file>